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ASebai\Desktop\"/>
    </mc:Choice>
  </mc:AlternateContent>
  <xr:revisionPtr revIDLastSave="0" documentId="10_ncr:100000_{E2128306-24AC-47A9-9F3B-9AB0C2E96563}" xr6:coauthVersionLast="31" xr6:coauthVersionMax="40" xr10:uidLastSave="{00000000-0000-0000-0000-000000000000}"/>
  <bookViews>
    <workbookView xWindow="0" yWindow="0" windowWidth="19200" windowHeight="6960" xr2:uid="{00000000-000D-0000-FFFF-FFFF00000000}"/>
  </bookViews>
  <sheets>
    <sheet name="Planning Budget" sheetId="7" r:id="rId1"/>
    <sheet name="Summary Budget" sheetId="11" state="hidden" r:id="rId2"/>
    <sheet name="SFR" sheetId="8" state="hidden" r:id="rId3"/>
    <sheet name="SFR Instructions" sheetId="9" state="hidden" r:id="rId4"/>
    <sheet name="Advance Request Form" sheetId="12" state="hidden" r:id="rId5"/>
  </sheets>
  <definedNames>
    <definedName name="_xlnm.Print_Area" localSheetId="4">'Advance Request Form'!$A$1:$F$54</definedName>
    <definedName name="_xlnm.Print_Area" localSheetId="0">'Planning Budget'!$A$2:$K$109</definedName>
    <definedName name="_xlnm.Print_Area" localSheetId="2">SFR!$A$1:$G$49</definedName>
    <definedName name="_xlnm.Print_Area" localSheetId="3">'SFR Instructions'!$A$1:$B$42</definedName>
    <definedName name="_xlnm.Print_Area" localSheetId="1">'Summary Budget'!$A$1:$K$29</definedName>
  </definedNames>
  <calcPr calcId="179017"/>
</workbook>
</file>

<file path=xl/calcChain.xml><?xml version="1.0" encoding="utf-8"?>
<calcChain xmlns="http://schemas.openxmlformats.org/spreadsheetml/2006/main">
  <c r="E94" i="7" l="1"/>
  <c r="I94" i="7" s="1"/>
  <c r="K94" i="7" s="1"/>
  <c r="E95" i="7"/>
  <c r="I95" i="7" s="1"/>
  <c r="K95" i="7" s="1"/>
  <c r="I96" i="7"/>
  <c r="K96" i="7" s="1"/>
  <c r="I93" i="7"/>
  <c r="H51" i="7"/>
  <c r="H52" i="7"/>
  <c r="H53" i="7"/>
  <c r="H54" i="7"/>
  <c r="H55" i="7"/>
  <c r="H56" i="7"/>
  <c r="H58" i="7"/>
  <c r="H59" i="7"/>
  <c r="H60" i="7"/>
  <c r="H64" i="7"/>
  <c r="H65" i="7"/>
  <c r="K65" i="7" s="1"/>
  <c r="E66" i="7"/>
  <c r="H66" i="7" s="1"/>
  <c r="E67" i="7"/>
  <c r="H67" i="7"/>
  <c r="K67" i="7" s="1"/>
  <c r="E70" i="7"/>
  <c r="H70" i="7" s="1"/>
  <c r="K70" i="7" s="1"/>
  <c r="E71" i="7"/>
  <c r="H71" i="7"/>
  <c r="K71" i="7" s="1"/>
  <c r="H73" i="7"/>
  <c r="H76" i="7"/>
  <c r="K76" i="7" s="1"/>
  <c r="E77" i="7"/>
  <c r="H77" i="7" s="1"/>
  <c r="K77" i="7" s="1"/>
  <c r="E78" i="7"/>
  <c r="H78" i="7" s="1"/>
  <c r="K78" i="7" s="1"/>
  <c r="H81" i="7"/>
  <c r="E82" i="7"/>
  <c r="H82" i="7" s="1"/>
  <c r="K82" i="7" s="1"/>
  <c r="E83" i="7"/>
  <c r="H83" i="7" s="1"/>
  <c r="K83" i="7" s="1"/>
  <c r="H84" i="7"/>
  <c r="K84" i="7" s="1"/>
  <c r="H86" i="7"/>
  <c r="E87" i="7"/>
  <c r="H87" i="7" s="1"/>
  <c r="E88" i="7"/>
  <c r="H88" i="7" s="1"/>
  <c r="H90" i="7"/>
  <c r="H91" i="7"/>
  <c r="K91" i="7" s="1"/>
  <c r="K90" i="7"/>
  <c r="I86" i="7"/>
  <c r="K86" i="7"/>
  <c r="K81" i="7"/>
  <c r="K74" i="7"/>
  <c r="K75" i="7"/>
  <c r="K68" i="7"/>
  <c r="K69" i="7"/>
  <c r="K72" i="7"/>
  <c r="K73" i="7"/>
  <c r="K93" i="7"/>
  <c r="K64" i="7"/>
  <c r="K62" i="7"/>
  <c r="I60" i="7"/>
  <c r="I59" i="7"/>
  <c r="I58" i="7"/>
  <c r="I52" i="7"/>
  <c r="K52" i="7" s="1"/>
  <c r="I53" i="7"/>
  <c r="I54" i="7"/>
  <c r="I55" i="7"/>
  <c r="I56" i="7"/>
  <c r="I51" i="7"/>
  <c r="E43" i="7"/>
  <c r="H43" i="7" s="1"/>
  <c r="K43" i="7" s="1"/>
  <c r="E42" i="7"/>
  <c r="H42" i="7" s="1"/>
  <c r="K42" i="7" s="1"/>
  <c r="I38" i="7"/>
  <c r="H38" i="7"/>
  <c r="I16" i="7"/>
  <c r="I17" i="7"/>
  <c r="I19" i="7"/>
  <c r="I15" i="7"/>
  <c r="I21" i="7" s="1"/>
  <c r="H16" i="7"/>
  <c r="H17" i="7"/>
  <c r="K17" i="7" s="1"/>
  <c r="H18" i="7"/>
  <c r="K18" i="7" s="1"/>
  <c r="H19" i="7"/>
  <c r="K19" i="7" s="1"/>
  <c r="H15" i="7"/>
  <c r="D32" i="8"/>
  <c r="B15" i="12"/>
  <c r="E15" i="12" s="1"/>
  <c r="B34" i="12" s="1"/>
  <c r="E21" i="12"/>
  <c r="E22" i="12"/>
  <c r="E23" i="12"/>
  <c r="E24" i="12"/>
  <c r="E30" i="12" s="1"/>
  <c r="B36" i="12" s="1"/>
  <c r="E25" i="12"/>
  <c r="E26" i="12"/>
  <c r="E27" i="12"/>
  <c r="E28" i="12"/>
  <c r="E29" i="12"/>
  <c r="C30" i="12"/>
  <c r="D30" i="12"/>
  <c r="B6" i="8"/>
  <c r="B5" i="12" s="1"/>
  <c r="B7" i="8"/>
  <c r="B8" i="12" s="1"/>
  <c r="B8" i="8"/>
  <c r="E8" i="12" s="1"/>
  <c r="D8" i="8"/>
  <c r="E9" i="12" s="1"/>
  <c r="B9" i="8"/>
  <c r="B6" i="12" s="1"/>
  <c r="B10" i="8"/>
  <c r="B7" i="12" s="1"/>
  <c r="F15" i="8"/>
  <c r="F16" i="8"/>
  <c r="F17" i="8"/>
  <c r="F18" i="8"/>
  <c r="F19" i="8"/>
  <c r="F20" i="8"/>
  <c r="F21" i="8"/>
  <c r="F22" i="8"/>
  <c r="F23" i="8"/>
  <c r="D24" i="8"/>
  <c r="E24" i="8"/>
  <c r="B14" i="12" s="1"/>
  <c r="D2" i="11"/>
  <c r="I2" i="11"/>
  <c r="D3" i="11"/>
  <c r="I3" i="11"/>
  <c r="D4" i="11"/>
  <c r="D5" i="11"/>
  <c r="E8" i="11"/>
  <c r="K8" i="11" s="1"/>
  <c r="G8" i="11"/>
  <c r="I8" i="11"/>
  <c r="E13" i="11"/>
  <c r="K13" i="11" s="1"/>
  <c r="C16" i="8" s="1"/>
  <c r="G16" i="8" s="1"/>
  <c r="F22" i="12" s="1"/>
  <c r="G13" i="11"/>
  <c r="E25" i="11"/>
  <c r="K25" i="11" s="1"/>
  <c r="C22" i="8" s="1"/>
  <c r="G22" i="8" s="1"/>
  <c r="F28" i="12" s="1"/>
  <c r="G25" i="11"/>
  <c r="K15" i="7"/>
  <c r="K23" i="7"/>
  <c r="K26" i="7"/>
  <c r="K28" i="7" s="1"/>
  <c r="H28" i="7"/>
  <c r="E15" i="11"/>
  <c r="K15" i="11" s="1"/>
  <c r="C17" i="8" s="1"/>
  <c r="G17" i="8" s="1"/>
  <c r="F23" i="12" s="1"/>
  <c r="I28" i="7"/>
  <c r="G15" i="11" s="1"/>
  <c r="K31" i="7"/>
  <c r="K32" i="7"/>
  <c r="H34" i="7"/>
  <c r="E17" i="11"/>
  <c r="K17" i="11" s="1"/>
  <c r="C18" i="8" s="1"/>
  <c r="G18" i="8" s="1"/>
  <c r="F24" i="12" s="1"/>
  <c r="I34" i="7"/>
  <c r="G17" i="11"/>
  <c r="K37" i="7"/>
  <c r="K39" i="7"/>
  <c r="K40" i="7"/>
  <c r="K41" i="7"/>
  <c r="K44" i="7"/>
  <c r="I46" i="7"/>
  <c r="G19" i="11" s="1"/>
  <c r="E21" i="11"/>
  <c r="G21" i="11"/>
  <c r="K51" i="7"/>
  <c r="K53" i="7"/>
  <c r="K54" i="7"/>
  <c r="K56" i="7"/>
  <c r="K57" i="7"/>
  <c r="K58" i="7"/>
  <c r="K59" i="7"/>
  <c r="K60" i="7"/>
  <c r="K100" i="7"/>
  <c r="K103" i="7"/>
  <c r="K105" i="7" s="1"/>
  <c r="H105" i="7"/>
  <c r="E27" i="11"/>
  <c r="I105" i="7"/>
  <c r="G27" i="11"/>
  <c r="I27" i="11" s="1"/>
  <c r="I13" i="11"/>
  <c r="F24" i="8"/>
  <c r="E14" i="12" s="1"/>
  <c r="K34" i="7"/>
  <c r="D33" i="8"/>
  <c r="D34" i="8" s="1"/>
  <c r="K27" i="11"/>
  <c r="C23" i="8" s="1"/>
  <c r="G23" i="8" s="1"/>
  <c r="F29" i="12" s="1"/>
  <c r="I87" i="7" l="1"/>
  <c r="K87" i="7" s="1"/>
  <c r="I15" i="11"/>
  <c r="K16" i="7"/>
  <c r="K21" i="7" s="1"/>
  <c r="H46" i="7"/>
  <c r="E19" i="11" s="1"/>
  <c r="K66" i="7"/>
  <c r="H98" i="7"/>
  <c r="E23" i="11" s="1"/>
  <c r="K21" i="11"/>
  <c r="C20" i="8" s="1"/>
  <c r="G20" i="8" s="1"/>
  <c r="F26" i="12" s="1"/>
  <c r="I21" i="11"/>
  <c r="G11" i="11"/>
  <c r="K19" i="11"/>
  <c r="C19" i="8" s="1"/>
  <c r="G19" i="8" s="1"/>
  <c r="F25" i="12" s="1"/>
  <c r="I19" i="11"/>
  <c r="I17" i="11"/>
  <c r="K38" i="7"/>
  <c r="K46" i="7" s="1"/>
  <c r="H21" i="7"/>
  <c r="I88" i="7"/>
  <c r="I25" i="11"/>
  <c r="I98" i="7" l="1"/>
  <c r="K88" i="7"/>
  <c r="K98" i="7" s="1"/>
  <c r="K107" i="7" s="1"/>
  <c r="H107" i="7"/>
  <c r="E11" i="11"/>
  <c r="K23" i="11"/>
  <c r="C21" i="8" s="1"/>
  <c r="G21" i="8" s="1"/>
  <c r="F27" i="12" s="1"/>
  <c r="G23" i="11" l="1"/>
  <c r="I107" i="7"/>
  <c r="I11" i="11"/>
  <c r="K11" i="11"/>
  <c r="E29" i="11"/>
  <c r="C15" i="8" l="1"/>
  <c r="K29" i="11"/>
  <c r="I23" i="11"/>
  <c r="I29" i="11" s="1"/>
  <c r="G29" i="11"/>
  <c r="G15" i="8" l="1"/>
  <c r="C24" i="8"/>
  <c r="B9" i="12" s="1"/>
  <c r="B16" i="12" s="1"/>
  <c r="F21" i="12" l="1"/>
  <c r="F30" i="12" s="1"/>
  <c r="B37" i="12" s="1"/>
  <c r="B38" i="12" s="1"/>
  <c r="G24" i="8"/>
</calcChain>
</file>

<file path=xl/sharedStrings.xml><?xml version="1.0" encoding="utf-8"?>
<sst xmlns="http://schemas.openxmlformats.org/spreadsheetml/2006/main" count="394" uniqueCount="394">
  <si>
    <t>BUDGET DETAILLÉ</t>
  </si>
  <si>
    <t>Date de début :</t>
  </si>
  <si>
    <t>N° ID / N° FCO</t>
  </si>
  <si>
    <t>Date de fin :</t>
  </si>
  <si>
    <t>30/11/2020</t>
  </si>
  <si>
    <t>Devise :</t>
  </si>
  <si>
    <t xml:space="preserve">Remarque: Toutes les cellules surlignées en jaune sont des quantités ou des coûts unitaires fixés par le projet Ma3an. </t>
  </si>
  <si>
    <t xml:space="preserve">Année 1 (12 mois) </t>
  </si>
  <si>
    <t xml:space="preserve">2e année (9 mois) </t>
  </si>
  <si>
    <t>Vie du projet</t>
  </si>
  <si>
    <t>Notes sur le budget</t>
  </si>
  <si>
    <t>Instructions budgétaires</t>
  </si>
  <si>
    <t>01/03 / 2019-28 / 02/2020</t>
  </si>
  <si>
    <t>01/03 / 2020-30 / 11/2020</t>
  </si>
  <si>
    <t>01/03 / 2019-30 / 11/2020</t>
  </si>
  <si>
    <t>1.</t>
  </si>
  <si>
    <t>SALAIRES</t>
  </si>
  <si>
    <t>Mo. Sal</t>
  </si>
  <si>
    <t># mo.</t>
  </si>
  <si>
    <t>% temps</t>
  </si>
  <si>
    <t>Montant</t>
  </si>
  <si>
    <t>Montant</t>
  </si>
  <si>
    <t>Montant</t>
  </si>
  <si>
    <t>Directeur d'activité</t>
  </si>
  <si>
    <t>Proposé dans l'appel de demandes: 100% LOE de mars 2019 à novembre 2020.</t>
  </si>
  <si>
    <t>Pour chaque individu, indiquez son nom à côté du poste. COLONNE E / Coût unitaire: Indiquez le salaire mensuel de base (sans indemnités, primes, etc.) en TND dans le budget de chaque membre du personnel proposé. COLONNE F / Montant: Indiquez le nombre de mois prévu pour les tâches effectuées dans le cadre de ce budget spécifique (si différent de la totalité des 12 mois. La formule pour l'année 2 présente déjà la période de 9 mois). COLONNE L /Notes budgétaires: Indiquez le% du niveau d’effort, la période de travail prévue, et une explication du salaire et du niveau d’effort proposés. Les salaires mensuels pour chaque poste doivent être en rapport avec l'expérience et l'historique des salaires précédents; fournissez des pièces justificatives, telles qu'un contrat, pour les salaires proposés. Des pièces justificatives (contrats de travail, feuille de paie) seront nécessaires pour les membres du personnel nommés dans la proposition une fois le bénéficiaire est sélectionné.</t>
  </si>
  <si>
    <t>Agent des finances et des opérations</t>
  </si>
  <si>
    <t>Proposé dans l'appel de demandes: 75% LOE de mars 2019 à novembre 2020.</t>
  </si>
  <si>
    <t>Coordonnateur d'activités</t>
  </si>
  <si>
    <t>Proposé dans l'appel de demandes: 100% LOE de mars 2019 à novembre 2020.</t>
  </si>
  <si>
    <t>Agent des communications et des rapports</t>
  </si>
  <si>
    <t>Proposé dans l'appel de demandes: 50% LOE de mars 2019 à février 2020 (année 1 seulement).</t>
  </si>
  <si>
    <t>Autre: précisez</t>
  </si>
  <si>
    <t>Sous-total salaire</t>
  </si>
  <si>
    <t>2.</t>
  </si>
  <si>
    <t>[@ XX.XX%]</t>
  </si>
  <si>
    <t>Les avantages en nature peuvent comprendre les indemnités, la sécurité sociale, les indemnités de licenciement, les assurances et / ou les primes versées par un employeur au nom de ses employés ou versées directement à son employé.</t>
  </si>
  <si>
    <t>3.</t>
  </si>
  <si>
    <t>CONSULTANTS</t>
  </si>
  <si>
    <t>Taux journalier</t>
  </si>
  <si>
    <t># jours</t>
  </si>
  <si>
    <t>Sous-total de consultants</t>
  </si>
  <si>
    <t>4.</t>
  </si>
  <si>
    <t>ÉQUIPEMENT</t>
  </si>
  <si>
    <t>Qté.</t>
  </si>
  <si>
    <t>Coût unitaire</t>
  </si>
  <si>
    <t>Unité</t>
  </si>
  <si>
    <t xml:space="preserve">Décrivez tout besoin d'équipement supplémentaire, le cas échéant. </t>
  </si>
  <si>
    <t>Sous-total de l'équipement</t>
  </si>
  <si>
    <t>5.</t>
  </si>
  <si>
    <t>VOYAGE / TRANSPORT</t>
  </si>
  <si>
    <t>Qté.</t>
  </si>
  <si>
    <t>Coût unitaire</t>
  </si>
  <si>
    <t>Unité</t>
  </si>
  <si>
    <t>Transport local</t>
  </si>
  <si>
    <t>a. Transport pour les activités du projet</t>
  </si>
  <si>
    <t>Spécifiez un montant fixe mensuel pour le transport du personnel dans la communauté afin de soutenir la mise en œuvre des activités du projet.</t>
  </si>
  <si>
    <t xml:space="preserve">b. Voyage à Tunis, au Kef ou à Sidi Bouzid pour un atelier de lancement et deux formations des formateurs </t>
  </si>
  <si>
    <t>Transport</t>
  </si>
  <si>
    <t>Total de 3 voyages pour 3 membres du personnel partenaire pour: (1) Lancement de l'atelier (2) Formation des formateurs CYM (3) Formation CSAP.</t>
  </si>
  <si>
    <t xml:space="preserve">Spécifiez les coûts de transport pour les trois événements pour 3 personnes. </t>
  </si>
  <si>
    <t>Repas et frais accessoires</t>
  </si>
  <si>
    <t>repas</t>
  </si>
  <si>
    <t>Hébergement</t>
  </si>
  <si>
    <t>nuit</t>
  </si>
  <si>
    <t>2 nuits pour le lancement de l'atelier + 4 nuits pour la formation des formateurs + 4 nuits pour la formation CSAP = 12 nuits / personne; coût fixe fixé par FHI 360 à 188 DT / nuit (ou équivalent TND de 65 USD, selon le montant le moins élevé)</t>
  </si>
  <si>
    <t>Sous-total voyage</t>
  </si>
  <si>
    <t>6.</t>
  </si>
  <si>
    <t>Autres Coûts Directs</t>
  </si>
  <si>
    <t>Frais de fonctionnement du bureau</t>
  </si>
  <si>
    <t># Mois</t>
  </si>
  <si>
    <t>Coût unitaire</t>
  </si>
  <si>
    <t>Unité</t>
  </si>
  <si>
    <t>Téléphone et télécommunications</t>
  </si>
  <si>
    <t xml:space="preserve">Spécifiez un montant fixe mensuel pour les dépenses de téléphone et de télécommunication du personnel afin de soutenir la mise en œuvre des activités du projet. Veuillez fournir les hypothèses utilisées pour justifier le montant mensuel fixe. </t>
  </si>
  <si>
    <t>Impression et copie</t>
  </si>
  <si>
    <t xml:space="preserve">Spécifiez un montant fixe mensuel pour les frais d'impression et de copie afin de soutenir la mise en œuvre des activités du projet. Veuillez fournir les hypothèses utilisées pour justifier le montant mensuel fixe. </t>
  </si>
  <si>
    <t>Fournitures de bureau</t>
  </si>
  <si>
    <t xml:space="preserve">Spécifiez un montant fixe mensuel pour les dépenses de fournitures de bureau afin de soutenir la mise en œuvre des activités du projet. Veuillez fournir les hypothèses utilisées pour justifier le montant mensuel fixe. </t>
  </si>
  <si>
    <t>Location de bureau</t>
  </si>
  <si>
    <t>Le coût proposé doit être proportionnel au niveau d’effort que le bénéficiaire va consacrer à ce projet et doit être dûment justifié. Si les coûts sont partagés entre différents projets et / ou bailleurs de fonds, veuillez préciser la répartition ou une partie des coûts qui seront imputés à ce projet.</t>
  </si>
  <si>
    <t xml:space="preserve"> Services publics </t>
  </si>
  <si>
    <t>Le coût proposé doit être proportionnel au niveau d’effort que le bénéficiaire va consacrer à ce projet et doit être dûment justifié. Si les coûts sont partagés entre différents projets et / ou bailleurs de fonds, veuillez préciser la répartition ou une partie des coûts qui seront imputés à ce projet.</t>
  </si>
  <si>
    <t>[Décrivez / énumérez d'autres éléments au besoin]</t>
  </si>
  <si>
    <t>Services professionnels</t>
  </si>
  <si>
    <t># Mois</t>
  </si>
  <si>
    <t>Coût unitaire</t>
  </si>
  <si>
    <t>Unité</t>
  </si>
  <si>
    <t xml:space="preserve">Coûts d'audit </t>
  </si>
  <si>
    <t>Les coûts liés à un audit financier requis en vertu de la loi tunisienne pour les organisations recevant plus de 100 000 TND. Veuillez indiquer l'hypothèse utilisée pour ce coût d'audit</t>
  </si>
  <si>
    <t>Autres services professionnels (s'il y a lieu; veuillez ajouter des lignes et énumérer les différents services justifiables)</t>
  </si>
  <si>
    <t>Les autres services professionnels comprennent les dépenses telles que les traducteurs, les planificateurs d’événements, les coordinateurs logistiques, les comptables, les avocats, etc.</t>
  </si>
  <si>
    <t>[Décrivez / énumérez d'autres éléments au besoin]</t>
  </si>
  <si>
    <t>Coûts du programme</t>
  </si>
  <si>
    <t>Jours / mois</t>
  </si>
  <si>
    <t>Coût unitaire</t>
  </si>
  <si>
    <t>Unité</t>
  </si>
  <si>
    <t>1. Processus de cartographie communautaire des jeunes</t>
  </si>
  <si>
    <t>a. Formation de cartographe de jeunes (35 p. 3 jours)</t>
  </si>
  <si>
    <t>journée</t>
  </si>
  <si>
    <t>Coût du lieu, y compris toute location d'équipement, pour 3 jours</t>
  </si>
  <si>
    <t>Pause café et déjeuner</t>
  </si>
  <si>
    <t>repas</t>
  </si>
  <si>
    <t>Coût de 2 pauses café et déjeuner / jour pour 35 personnes, pour 3 jours</t>
  </si>
  <si>
    <t>Indemnité de transport</t>
  </si>
  <si>
    <t>personne</t>
  </si>
  <si>
    <t>Indemnité journalière de transport pour 30 jeunes cartographes pendant 3 jours; coût fixe fixé par FHI 360 sur 25 TND / personne</t>
  </si>
  <si>
    <t>b. Cartographie de la jeunesse communautaire</t>
  </si>
  <si>
    <t>Indemnité de transport pour la collecte de données; tous les jeunes cartographes</t>
  </si>
  <si>
    <t>personne</t>
  </si>
  <si>
    <t>Indemnité journalière de transport pour 30 jeunes cartographes pendant 12 jours; coût fixe fixé par FHI 360 sur 25 TND / personne</t>
  </si>
  <si>
    <t>Indemnité de transport pour l'analyse des données; Représentants des jeunes cartographes</t>
  </si>
  <si>
    <t>personne</t>
  </si>
  <si>
    <t>Indemnité journalière de transport pour 10 représentants de Jeunes Carthographes pendant 5 jours; coût fixe fixé par FHI 360 sur 25 TND / personne</t>
  </si>
  <si>
    <t>c. Allocation de communication pour les jeunes cartographes</t>
  </si>
  <si>
    <t>personne</t>
  </si>
  <si>
    <t>Allocation de communication pour 30 jeunes cartographes; coût fixe fixé par FHI 360 sur 30 TND / personne</t>
  </si>
  <si>
    <t>Location de site (y compris équipement)</t>
  </si>
  <si>
    <t>journée</t>
  </si>
  <si>
    <t>Coût du lieu, y compris toute location d'équipement, pour 2 jours</t>
  </si>
  <si>
    <t>Pause café et déjeuner</t>
  </si>
  <si>
    <t>repas</t>
  </si>
  <si>
    <t>Coût de 2 pauses café et déjeuner / jour pour 35 personnes, pour 23 jours</t>
  </si>
  <si>
    <t>Indemnité de transport</t>
  </si>
  <si>
    <t>journée</t>
  </si>
  <si>
    <t>Indemnité journalière de transport pour 30 jeunes cartographes pendant 2 jours; coût fixe fixé par FHI 360 sur 25 TND / personne</t>
  </si>
  <si>
    <t xml:space="preserve">2. Ateliers de planification d'action des parties prenantes de la communauté </t>
  </si>
  <si>
    <t>a. Atelier CSAP (70p, 3jours)</t>
  </si>
  <si>
    <t>Location de site (y compris équipement)</t>
  </si>
  <si>
    <t>journée</t>
  </si>
  <si>
    <t>Coût du lieu, y compris toute location d'équipement, pour 3 jours</t>
  </si>
  <si>
    <t>Pause café et déjeuner</t>
  </si>
  <si>
    <t>repas</t>
  </si>
  <si>
    <t>Coût de 2 pauses café et déjeuner / jour pour 70 personnes, pour 3 jours</t>
  </si>
  <si>
    <t>Indemnité de transport</t>
  </si>
  <si>
    <t>personne</t>
  </si>
  <si>
    <t>Indemnité journalière de transport pour 64 jeunes cartographes pendant 3 jours; coût fixe fixé par FHI 360 sur 25 TND / personne</t>
  </si>
  <si>
    <t>Matériel et fournitures</t>
  </si>
  <si>
    <t>personne</t>
  </si>
  <si>
    <t>Coût du matériel d’atelier et des fournitures nécessaires pour 64 participants.</t>
  </si>
  <si>
    <t xml:space="preserve"> 3. Ateliers de développement des compétences pour les jeunes cartographes (2 x 2 jours x 25 participants)</t>
  </si>
  <si>
    <t>Location de site (y compris équipement)</t>
  </si>
  <si>
    <t>journée</t>
  </si>
  <si>
    <t xml:space="preserve">Coût du site, y compris la location d’équipement, pour un total de 4 jours; 2 jours en année 1 et 2 jours en année 2 </t>
  </si>
  <si>
    <t>Pause café et déjeuner</t>
  </si>
  <si>
    <t>repas</t>
  </si>
  <si>
    <t>Coût de 2 pauses café et déjeuner / jour pour 25 personnes, pour un total de 4 jours; 2 jours en année 1 et 2 jours en année 2</t>
  </si>
  <si>
    <t>Indemnité de transport</t>
  </si>
  <si>
    <t>personne</t>
  </si>
  <si>
    <t>Indemnité journalière de transport pour 25 jeunes cartographes pendant 2 jours en première année et 2 jours en deuxième année; coût fixe fixé par FHI 360 sur 25 TND / personne</t>
  </si>
  <si>
    <t>4. Collecte de données et rapports</t>
  </si>
  <si>
    <t>Tablettes informatiques</t>
  </si>
  <si>
    <t>articles</t>
  </si>
  <si>
    <t>Coût de cinq tablettes par communauté pour soutenir les activités de saisie et d'analyse de données</t>
  </si>
  <si>
    <t xml:space="preserve">Si vous postulez pour 2 communautés, vous demanderez 10 tablettes </t>
  </si>
  <si>
    <t>Caméras</t>
  </si>
  <si>
    <t>articles</t>
  </si>
  <si>
    <t>Coût de deux caméras par communauté pour soutenir la collecte de données et les activités de communication</t>
  </si>
  <si>
    <t>5. Atelier sur la durabilité (70p, 2jours)</t>
  </si>
  <si>
    <t>journée</t>
  </si>
  <si>
    <t>Coût du lieu, y compris toute location d'équipement, pour 2 jours</t>
  </si>
  <si>
    <t xml:space="preserve">Si vous postulez pour deux communautés, doublez le coût de chaque rubrique </t>
  </si>
  <si>
    <t>Pause café et déjeuner</t>
  </si>
  <si>
    <t>repas</t>
  </si>
  <si>
    <t>Coût de 2 pauses café et déjeuner / jour pour 70 personnes, pour 2 jours</t>
  </si>
  <si>
    <t>Indemnité de transport</t>
  </si>
  <si>
    <t>personne</t>
  </si>
  <si>
    <t>Indemnité journalière de transport pour 64 jeunes cartographes pendant 2 jours; coût fixe fixé par FHI 360 sur 25 TND / personne</t>
  </si>
  <si>
    <t>Matériel et fournitures</t>
  </si>
  <si>
    <t>personne</t>
  </si>
  <si>
    <t>Coût du matériel d’atelier et des fournitures nécessaires pour 64 participants.</t>
  </si>
  <si>
    <t>Sous-total des autres coûts indirects</t>
  </si>
  <si>
    <t>8.</t>
  </si>
  <si>
    <t>INDIRECT COSTS/G&amp;A</t>
  </si>
  <si>
    <t>No indirect costs are allowed under this award.</t>
  </si>
  <si>
    <t>8.</t>
  </si>
  <si>
    <t>AUTRE</t>
  </si>
  <si>
    <t>[Spécifiez]</t>
  </si>
  <si>
    <t>Sous-total des autres coûts</t>
  </si>
  <si>
    <t>Coût total du projet</t>
  </si>
  <si>
    <t>SUMMARY BUDGET</t>
  </si>
  <si>
    <t>Subawardee:</t>
  </si>
  <si>
    <t>Start Date:</t>
  </si>
  <si>
    <t xml:space="preserve">ID No. </t>
  </si>
  <si>
    <t>End Date:</t>
  </si>
  <si>
    <t>Currency:</t>
  </si>
  <si>
    <t>Subaward title:</t>
  </si>
  <si>
    <t>Current Fiscal/Project Year</t>
  </si>
  <si>
    <t>Next Fiscal/Project Year</t>
  </si>
  <si>
    <t>Life of Project</t>
  </si>
  <si>
    <t>Current Obligation</t>
  </si>
  <si>
    <t>Amount</t>
  </si>
  <si>
    <t>Amount</t>
  </si>
  <si>
    <t>Amount</t>
  </si>
  <si>
    <t>Amount</t>
  </si>
  <si>
    <t>1.</t>
  </si>
  <si>
    <t>SALARIES</t>
  </si>
  <si>
    <t>2.</t>
  </si>
  <si>
    <t>FRINGE BENEFITS</t>
  </si>
  <si>
    <t>3.</t>
  </si>
  <si>
    <t>CONSULTANTS</t>
  </si>
  <si>
    <t>4.</t>
  </si>
  <si>
    <t>EQUIPMENT</t>
  </si>
  <si>
    <t>5.</t>
  </si>
  <si>
    <t>TRAVEL/TRANSPORTATION</t>
  </si>
  <si>
    <t>6.</t>
  </si>
  <si>
    <t>SUBAWARDS</t>
  </si>
  <si>
    <t>7.</t>
  </si>
  <si>
    <t>OTHER DIRECT COSTS</t>
  </si>
  <si>
    <t>8.</t>
  </si>
  <si>
    <t>INDIRECT COST/G&amp;A</t>
  </si>
  <si>
    <t>9.</t>
  </si>
  <si>
    <t>OTHER</t>
  </si>
  <si>
    <t>(specify)</t>
  </si>
  <si>
    <t>TOTAL PROJECT COSTS</t>
  </si>
  <si>
    <t xml:space="preserve">Subawardee Financial Report </t>
  </si>
  <si>
    <t>This report must be submitted to FHI 360 in accordance with the subaward's financial reporting requirements and indicated due dates.</t>
  </si>
  <si>
    <t>Submit report to:</t>
  </si>
  <si>
    <t>ID/FCO No.</t>
  </si>
  <si>
    <t>Reporting Period</t>
  </si>
  <si>
    <t>Reporting Cycle- Monthly</t>
  </si>
  <si>
    <t>Subaward Start Date</t>
  </si>
  <si>
    <t>Today's Date</t>
  </si>
  <si>
    <t>Subaward End Date</t>
  </si>
  <si>
    <t>Currency:</t>
  </si>
  <si>
    <t>Subawardee Name</t>
  </si>
  <si>
    <t>Subaward Title:</t>
  </si>
  <si>
    <t>I.  Budget Analysis</t>
  </si>
  <si>
    <t>Current Obligation</t>
  </si>
  <si>
    <t>Total Expenses Previously Reported</t>
  </si>
  <si>
    <t>Expended This Reporting Period</t>
  </si>
  <si>
    <t>Total Expended to Date</t>
  </si>
  <si>
    <t>Obligated Funds Remaining</t>
  </si>
  <si>
    <t xml:space="preserve">Amendment #  </t>
  </si>
  <si>
    <t>Salaries</t>
  </si>
  <si>
    <t>Fringe Benefits (if applicable)</t>
  </si>
  <si>
    <t>Consultants / Professional Fees</t>
  </si>
  <si>
    <t>Equipment</t>
  </si>
  <si>
    <t>Travel, Transportation, and Per Diem</t>
  </si>
  <si>
    <t>Contractual/Subawards</t>
  </si>
  <si>
    <t>Other Direct Costs</t>
  </si>
  <si>
    <t>Indirect Costs / G&amp;A</t>
  </si>
  <si>
    <t>Other     (Specify) =&gt;</t>
  </si>
  <si>
    <t xml:space="preserve">TOTAL </t>
  </si>
  <si>
    <t>Please note that all required supporting documentation per the Terms &amp; Conditions of the subaward must be attached to this form.</t>
  </si>
  <si>
    <t>II.  Summary of Funds</t>
  </si>
  <si>
    <t>Amount</t>
  </si>
  <si>
    <t>Funds Previously Received</t>
  </si>
  <si>
    <t>Wire/Check No</t>
  </si>
  <si>
    <t>Funds Received this Period</t>
  </si>
  <si>
    <t>Total Funds Received from FHI 360</t>
  </si>
  <si>
    <t>Total Amount Expended</t>
  </si>
  <si>
    <t>Balance on Hand</t>
  </si>
  <si>
    <t>Total Interest Earned</t>
  </si>
  <si>
    <t>III.  Certification and Approvals</t>
  </si>
  <si>
    <t>I certify that to the best of my knowledge and belief, this Financial Report is a correct, complete and accurate statement, that my organization is properly entitled to payment, and that all amounts requested are for appropriate purposes in strict accordance with the terms and conditions of the subaward.</t>
  </si>
  <si>
    <t>Subawardee Authorized Official:</t>
  </si>
  <si>
    <t>Typed name, Title</t>
  </si>
  <si>
    <t>Signature</t>
  </si>
  <si>
    <t>Date</t>
  </si>
  <si>
    <t>FHI 360 Review and Approval:</t>
  </si>
  <si>
    <t>FHI 360 Subaward Monitor :</t>
  </si>
  <si>
    <t>Typed name, Title</t>
  </si>
  <si>
    <t>Signature</t>
  </si>
  <si>
    <t>Date</t>
  </si>
  <si>
    <t>FHI 360 Finance:</t>
  </si>
  <si>
    <t>Typed name, Title</t>
  </si>
  <si>
    <t>Signature</t>
  </si>
  <si>
    <t>Date</t>
  </si>
  <si>
    <t>SUBAWARDEE FINANCIAL REPORT (SFR) INSTRUCTIONS</t>
  </si>
  <si>
    <t>The Subawardee Financial Report must be submitted to FHI 360 in accordance with the terms and conditions</t>
  </si>
  <si>
    <t xml:space="preserve">of the subaward.  All amounts must be entered in the same currency and in accordance with the terms </t>
  </si>
  <si>
    <t>and conditions of the subaward.</t>
  </si>
  <si>
    <r>
      <t xml:space="preserve">Note: </t>
    </r>
    <r>
      <rPr>
        <sz val="10"/>
        <rFont val="Arial"/>
        <family val="2"/>
      </rPr>
      <t xml:space="preserve"> if using the electronic version of this report, input should be entered into the shaded areas.  Other</t>
    </r>
  </si>
  <si>
    <t>areas are calculations.</t>
  </si>
  <si>
    <t>HEADER SECTION</t>
  </si>
  <si>
    <t>Submit Reports to:</t>
  </si>
  <si>
    <t>Enter the name and FHI 360 office &amp; city where the report is submitted.</t>
  </si>
  <si>
    <t>ID/FCO No.:</t>
  </si>
  <si>
    <t>Enter the ID/FCO Number shown in the subaward document.</t>
  </si>
  <si>
    <t>Reporting Period:</t>
  </si>
  <si>
    <t>Enter the period / dates covered by the report (month and year).</t>
  </si>
  <si>
    <t>Subaward Start Date:</t>
  </si>
  <si>
    <t>Enter the start date of the subaward according to the subaward document.</t>
  </si>
  <si>
    <t>Today's Date:</t>
  </si>
  <si>
    <t>Enter the day in which the report is completed.</t>
  </si>
  <si>
    <t>Subaward End Date:</t>
  </si>
  <si>
    <t>Enter the end date of the project based on the subaward or latest amendment / modification.</t>
  </si>
  <si>
    <t>Currency:</t>
  </si>
  <si>
    <t>Enter the type of currency used to report all financial information.  This currency should be in accordance with the terms and conditions of the subaward.</t>
  </si>
  <si>
    <t>Subawardee Name:</t>
  </si>
  <si>
    <t>Enter the subawardee name as shown in the subaward document.</t>
  </si>
  <si>
    <t>Subaward Title:</t>
  </si>
  <si>
    <t>Enter the project name as shown in the subaward document.</t>
  </si>
  <si>
    <t>I.  BUDGET ANALYSIS</t>
  </si>
  <si>
    <t>Current Obligations:</t>
  </si>
  <si>
    <t>Enter the budget amount for each line item reflected on the Summary Budget in the latest subaward document.  The budget amount for each line item must be in the currency indicated in the subaward document.</t>
  </si>
  <si>
    <t>Total Expenses Previously Reported:</t>
  </si>
  <si>
    <r>
      <t xml:space="preserve">Enter the </t>
    </r>
    <r>
      <rPr>
        <i/>
        <sz val="10"/>
        <rFont val="Arial"/>
        <family val="2"/>
      </rPr>
      <t>Total Expended to Date</t>
    </r>
    <r>
      <rPr>
        <sz val="10"/>
        <rFont val="Arial"/>
        <family val="2"/>
      </rPr>
      <t xml:space="preserve"> amounts in each line item from the previous report.</t>
    </r>
  </si>
  <si>
    <t>Expended This Reporting Period:</t>
  </si>
  <si>
    <t>Enter the amount spent during the period covered by this report into the respective line items.</t>
  </si>
  <si>
    <t>Total Expended to Date:</t>
  </si>
  <si>
    <r>
      <t xml:space="preserve">Enter the sum of </t>
    </r>
    <r>
      <rPr>
        <i/>
        <sz val="10"/>
        <rFont val="Arial"/>
        <family val="2"/>
      </rPr>
      <t>Total Expenses Previously Reported</t>
    </r>
    <r>
      <rPr>
        <sz val="10"/>
        <rFont val="Arial"/>
        <family val="2"/>
      </rPr>
      <t xml:space="preserve"> and </t>
    </r>
    <r>
      <rPr>
        <i/>
        <sz val="10"/>
        <rFont val="Arial"/>
        <family val="2"/>
      </rPr>
      <t>Expended This Reporting Period</t>
    </r>
    <r>
      <rPr>
        <sz val="10"/>
        <rFont val="Arial"/>
        <family val="2"/>
      </rPr>
      <t>.</t>
    </r>
  </si>
  <si>
    <t>Obligated Funds Remaining:</t>
  </si>
  <si>
    <r>
      <t xml:space="preserve">Enter the </t>
    </r>
    <r>
      <rPr>
        <i/>
        <sz val="10"/>
        <rFont val="Arial"/>
        <family val="2"/>
      </rPr>
      <t>Current Obligation</t>
    </r>
    <r>
      <rPr>
        <sz val="10"/>
        <rFont val="Arial"/>
        <family val="2"/>
      </rPr>
      <t xml:space="preserve"> less </t>
    </r>
    <r>
      <rPr>
        <i/>
        <sz val="10"/>
        <rFont val="Arial"/>
        <family val="2"/>
      </rPr>
      <t>Total Expended to Date</t>
    </r>
    <r>
      <rPr>
        <sz val="10"/>
        <rFont val="Arial"/>
        <family val="2"/>
      </rPr>
      <t>.</t>
    </r>
  </si>
  <si>
    <t>Attachments Required</t>
  </si>
  <si>
    <t>All supporting documentation must be attached per the terms and conditions of the subaward.  When a spearate bank account has been mandated by the subaward, a copy of the bank statement and bank reconciliation must be submitted to support the amount stated as the balance on hand.</t>
  </si>
  <si>
    <t>II.  SUMMARY OF FUNDS</t>
  </si>
  <si>
    <t>Funds Previously Received:</t>
  </si>
  <si>
    <t>Enter the amount received as of the beginning of the period.  This amount should be equal to the Total Funds Received from FHI 360 line on the previous report.</t>
  </si>
  <si>
    <t>Funds Received this Period:</t>
  </si>
  <si>
    <t xml:space="preserve">Enter the amount of all wires or checks received this period.  </t>
  </si>
  <si>
    <t>Wire/Check No.:</t>
  </si>
  <si>
    <t>Enter the wire or check number from funds received.</t>
  </si>
  <si>
    <t>Total Funds Received from FHI 360:</t>
  </si>
  <si>
    <r>
      <t xml:space="preserve">Enter the sum of </t>
    </r>
    <r>
      <rPr>
        <i/>
        <sz val="10"/>
        <rFont val="Arial"/>
        <family val="2"/>
      </rPr>
      <t>Funds Previously Received</t>
    </r>
    <r>
      <rPr>
        <sz val="10"/>
        <rFont val="Arial"/>
        <family val="2"/>
      </rPr>
      <t xml:space="preserve"> line and the </t>
    </r>
    <r>
      <rPr>
        <i/>
        <sz val="10"/>
        <rFont val="Arial"/>
        <family val="2"/>
      </rPr>
      <t xml:space="preserve">Funds Received this Period </t>
    </r>
    <r>
      <rPr>
        <sz val="10"/>
        <rFont val="Arial"/>
        <family val="2"/>
      </rPr>
      <t xml:space="preserve">line.  </t>
    </r>
  </si>
  <si>
    <t>Total Amount Expended</t>
  </si>
  <si>
    <r>
      <t xml:space="preserve">Enter the total amount in the </t>
    </r>
    <r>
      <rPr>
        <i/>
        <sz val="10"/>
        <rFont val="Arial"/>
        <family val="2"/>
      </rPr>
      <t>Total Expended to Date</t>
    </r>
    <r>
      <rPr>
        <sz val="10"/>
        <rFont val="Arial"/>
        <family val="2"/>
      </rPr>
      <t xml:space="preserve"> column above.</t>
    </r>
  </si>
  <si>
    <t>Balance on Hand</t>
  </si>
  <si>
    <t>Enter the differences between the Total Funds Received from FHI 360 and the Total Amount Expended lines.  This should equal the total cash on hand at the end of the period.  All unspent funds are to be returned to FHI 360 within the period stated in the subaward.</t>
  </si>
  <si>
    <t>Attachments Required</t>
  </si>
  <si>
    <t>All supporting documentation must be attached per the terms and conditions of the subaward. When a spearate bank account has been mandated by the subaward, a copy of the bank statement and bank reconciliation must be submitted to support the amount stated as the balance on hand.</t>
  </si>
  <si>
    <t>Interest Earned</t>
  </si>
  <si>
    <t>Record interest earned if the bank account earns interest.  Subawardee is allowed to keep equivalent of USD $250 annually to cover administrative expenses</t>
  </si>
  <si>
    <t>III.  CERTIFICATION AND APPROVALS</t>
  </si>
  <si>
    <t>Certification and approval:</t>
  </si>
  <si>
    <t>This report must be certified and signed by the Subawardee's Authorized Official and approved by FHI 360's Subaward Monitor.</t>
  </si>
  <si>
    <t>Review:</t>
  </si>
  <si>
    <t>In addition to being approved by FHI 360's Subaward Monitor, this report must also be reviewed by the FHI 360 Finance department.</t>
  </si>
  <si>
    <t>Subawardee 30 Day Advance Request</t>
  </si>
  <si>
    <t>For use only when advances are authorized under the terms and conditions of the subaward agreement.</t>
  </si>
  <si>
    <t>ID/FCO No.</t>
  </si>
  <si>
    <t>Today's Date:</t>
  </si>
  <si>
    <t/>
  </si>
  <si>
    <t>Subawardee Name:</t>
  </si>
  <si>
    <t>Subaward Title:</t>
  </si>
  <si>
    <t>Subaward Start Date:</t>
  </si>
  <si>
    <t>Subaward End Date:</t>
  </si>
  <si>
    <t>Total Obligated Budget:</t>
  </si>
  <si>
    <t>Currency:</t>
  </si>
  <si>
    <t>I. Latest SFR Summary</t>
  </si>
  <si>
    <t>Latest SFR Reporting Period:</t>
  </si>
  <si>
    <t>Expended this Reporting Period:</t>
  </si>
  <si>
    <t>Total Expended to Date:</t>
  </si>
  <si>
    <t>Total Funds Received:</t>
  </si>
  <si>
    <t>SFR Balance on Hand:</t>
  </si>
  <si>
    <t>Obligation Funding Balance:</t>
  </si>
  <si>
    <t>II. Estimated Expense Analysis</t>
  </si>
  <si>
    <t>Current Month Estimated Expenses</t>
  </si>
  <si>
    <t>Next 30 Days Estimated Expenses</t>
  </si>
  <si>
    <t>Total Estimated Expenses</t>
  </si>
  <si>
    <t>Estimated Obligated Funds Remaining</t>
  </si>
  <si>
    <t>Line Item</t>
  </si>
  <si>
    <t>Enter Months =&gt;</t>
  </si>
  <si>
    <t>Salaries</t>
  </si>
  <si>
    <t>Fringe Benefits (if applicable)</t>
  </si>
  <si>
    <t>Consultants / Professional Fees</t>
  </si>
  <si>
    <t>Equipment</t>
  </si>
  <si>
    <t>Travel, Transportation, and Per Diem</t>
  </si>
  <si>
    <t>Contractual/Subrecipients</t>
  </si>
  <si>
    <t>Other Direct Costs</t>
  </si>
  <si>
    <t>Indirect Costs / G&amp;A</t>
  </si>
  <si>
    <t>Other     (Specify) =&gt;</t>
  </si>
  <si>
    <t>TOTAL</t>
  </si>
  <si>
    <t>III.  Replenishment of Advance Request</t>
  </si>
  <si>
    <t>SFR Balance on Hand:</t>
  </si>
  <si>
    <t>Funds In Transit (if applicable):</t>
  </si>
  <si>
    <t>Less Total Estimated Expenses:</t>
  </si>
  <si>
    <t>Less Estimated Expenses Over Obligation</t>
  </si>
  <si>
    <t>Advance Request Amount:</t>
  </si>
  <si>
    <t>III.  Certification and Approvals</t>
  </si>
  <si>
    <t xml:space="preserve">I certify that to the best of my knowledge and belief, the estimates above are based on our best estimates for projected expenses for the periods provided, are in direct support of the project's scope of work and are in strict accordance with the terms and conditions of the subaward. </t>
  </si>
  <si>
    <t>Subawardee Authorized Official:</t>
  </si>
  <si>
    <t>Typed name, Title</t>
  </si>
  <si>
    <t>Signature</t>
  </si>
  <si>
    <t>Date</t>
  </si>
  <si>
    <t>FHI 360 Review and Approval:</t>
  </si>
  <si>
    <t>FHI 360 Subaward Monitor :</t>
  </si>
  <si>
    <t>Typed name, Title</t>
  </si>
  <si>
    <t>Signature</t>
  </si>
  <si>
    <t>Date</t>
  </si>
  <si>
    <t>FHI 360 Finance:</t>
  </si>
  <si>
    <t>Typed name, Title</t>
  </si>
  <si>
    <t>Signature</t>
  </si>
  <si>
    <t>Date</t>
  </si>
  <si>
    <t>bénéficiaire:</t>
  </si>
  <si>
    <t>Titre de la subvention</t>
  </si>
  <si>
    <t xml:space="preserve">Mise en œuvre du processus de résilience communautaire pour Ma3an         </t>
  </si>
  <si>
    <t>AVANTAGES EN NATURE/sociaux</t>
  </si>
  <si>
    <t>Aucun consultant n'est nécessaire dans le cadre de cette subvention sauf avec justificatif</t>
  </si>
  <si>
    <r>
      <t>2 jours pour  l'atelier de lancement + 3 jours pour les sessions de formation de CYM + 3 jours pour la formation CSAP 4,5 jours pour le voyage aller-retour = 12,5 jours / personne; coût fixe fixé par</t>
    </r>
    <r>
      <rPr>
        <sz val="10"/>
        <rFont val="Calibri"/>
        <family val="2"/>
      </rPr>
      <t xml:space="preserve"> FHI 360 à 248DT (ou équivalent en USD de 86 USD; le montant le moins élevé étant retenu)</t>
    </r>
    <r>
      <rPr>
        <sz val="10"/>
        <color theme="1"/>
        <rFont val="Calibri"/>
        <family val="2"/>
      </rPr>
      <t>.</t>
    </r>
  </si>
  <si>
    <t>Location de salle (y compris équipement)</t>
  </si>
  <si>
    <t>d. Formation en analyse de données des jeunes carthographes (35 p 2 jours)</t>
  </si>
  <si>
    <t>Location de salle (y compris équipement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</si>
</sst>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_);_(* \(#,##0.00\);_(* &quot; &quot;??_);_(@_)"/>
    <numFmt numFmtId="167" formatCode="_(* #,##0_);_(* \(#,##0\);_(* &quot; &quot;??_);_(@_)"/>
    <numFmt numFmtId="168" formatCode="0000.0000"/>
    <numFmt numFmtId="169" formatCode="[$-409]mmm\-yy;@"/>
  </numFmts>
  <fonts count="52" x14ac:knownFonts="1">
    <font>
      <sz val="10"/>
      <name val="Arial"/>
    </font>
    <font>
      <sz val="10"/>
      <name val="Arial"/>
      <family val="2"/>
    </font>
    <font>
      <b/>
      <sz val="10"/>
      <name val="Arial"/>
      <family val="2"/>
    </font>
    <font>
      <sz val="10"/>
      <name val="Arial"/>
      <family val="2"/>
    </font>
    <font>
      <b/>
      <sz val="12"/>
      <name val="Arial"/>
      <family val="2"/>
    </font>
    <font>
      <sz val="10"/>
      <name val="Times New Roman"/>
      <family val="1"/>
    </font>
    <font>
      <i/>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Times New Roman"/>
      <family val="1"/>
    </font>
    <font>
      <b/>
      <sz val="12"/>
      <name val="Times New Roman"/>
      <family val="1"/>
    </font>
    <font>
      <i/>
      <sz val="9"/>
      <name val="Times New Roman"/>
      <family val="1"/>
    </font>
    <font>
      <b/>
      <sz val="10"/>
      <name val="Times New Roman"/>
      <family val="1"/>
    </font>
    <font>
      <b/>
      <i/>
      <sz val="8"/>
      <name val="Times New Roman"/>
      <family val="1"/>
    </font>
    <font>
      <b/>
      <i/>
      <sz val="10"/>
      <name val="Times New Roman"/>
      <family val="1"/>
    </font>
    <font>
      <i/>
      <sz val="8"/>
      <name val="Times New Roman"/>
      <family val="1"/>
    </font>
    <font>
      <sz val="8"/>
      <name val="Times New Roman"/>
      <family val="1"/>
    </font>
    <font>
      <b/>
      <u/>
      <sz val="10"/>
      <name val="Arial"/>
      <family val="2"/>
    </font>
    <font>
      <i/>
      <sz val="10"/>
      <name val="Arial"/>
      <family val="2"/>
    </font>
    <font>
      <sz val="10"/>
      <name val="Arial"/>
      <family val="2"/>
    </font>
    <font>
      <b/>
      <i/>
      <sz val="9"/>
      <name val="Times New Roman"/>
      <family val="1"/>
    </font>
    <font>
      <b/>
      <sz val="10.5"/>
      <name val="Times New Roman"/>
      <family val="1"/>
    </font>
    <font>
      <sz val="10"/>
      <name val="Calibri"/>
      <family val="2"/>
      <scheme val="minor"/>
    </font>
    <font>
      <b/>
      <sz val="10"/>
      <name val="Calibri"/>
      <family val="2"/>
      <scheme val="minor"/>
    </font>
    <font>
      <sz val="8"/>
      <color indexed="12"/>
      <name val="Calibri"/>
      <family val="2"/>
      <scheme val="minor"/>
    </font>
    <font>
      <sz val="8"/>
      <name val="Calibri"/>
      <family val="2"/>
      <scheme val="minor"/>
    </font>
    <font>
      <b/>
      <sz val="11"/>
      <name val="Calibri"/>
      <family val="2"/>
      <scheme val="minor"/>
    </font>
    <font>
      <sz val="11"/>
      <name val="Calibri"/>
      <family val="2"/>
      <scheme val="minor"/>
    </font>
    <font>
      <sz val="11"/>
      <color indexed="12"/>
      <name val="Calibri"/>
      <family val="2"/>
      <scheme val="minor"/>
    </font>
    <font>
      <b/>
      <sz val="14"/>
      <name val="Calibri"/>
      <family val="2"/>
      <scheme val="minor"/>
    </font>
    <font>
      <b/>
      <sz val="12"/>
      <name val="Calibri"/>
      <family val="2"/>
      <scheme val="minor"/>
    </font>
    <font>
      <b/>
      <sz val="10"/>
      <color rgb="FFFF0000"/>
      <name val="Times New Roman"/>
      <family val="1"/>
    </font>
    <font>
      <sz val="10"/>
      <color theme="1"/>
      <name val="Calibri"/>
      <family val="2"/>
    </font>
    <font>
      <sz val="10"/>
      <color theme="1"/>
      <name val="Calibri"/>
      <family val="2"/>
      <scheme val="minor"/>
    </font>
    <font>
      <sz val="10"/>
      <name val="Calibri"/>
      <family val="2"/>
    </font>
    <font>
      <sz val="9"/>
      <color theme="1"/>
      <name val="Calibri"/>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0"/>
        <bgColor indexed="64"/>
      </patternFill>
    </fill>
    <fill>
      <patternFill patternType="lightTrellis"/>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4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3" fillId="0" borderId="0"/>
    <xf numFmtId="0" fontId="1"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451">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6" fillId="0" borderId="0" xfId="0" applyFont="1" applyAlignment="1"/>
    <xf numFmtId="0" fontId="5" fillId="0" borderId="0" xfId="0" applyFont="1" applyBorder="1" applyAlignment="1">
      <alignment horizontal="right"/>
    </xf>
    <xf numFmtId="0" fontId="5" fillId="0" borderId="0" xfId="0" applyFont="1" applyAlignment="1">
      <alignment horizontal="right"/>
    </xf>
    <xf numFmtId="0" fontId="5" fillId="24" borderId="10" xfId="0" applyFont="1" applyFill="1" applyBorder="1"/>
    <xf numFmtId="0" fontId="5" fillId="24" borderId="11" xfId="0" applyFont="1" applyFill="1" applyBorder="1"/>
    <xf numFmtId="0" fontId="5" fillId="24" borderId="12" xfId="0" applyFont="1" applyFill="1" applyBorder="1"/>
    <xf numFmtId="0" fontId="5" fillId="0" borderId="13" xfId="0" applyFont="1" applyBorder="1" applyAlignment="1">
      <alignment horizontal="center" vertical="center" wrapText="1"/>
    </xf>
    <xf numFmtId="0" fontId="5" fillId="0" borderId="0" xfId="0" applyFont="1" applyAlignment="1">
      <alignment vertical="top" wrapText="1"/>
    </xf>
    <xf numFmtId="0" fontId="27" fillId="0" borderId="14" xfId="0" applyFont="1" applyBorder="1" applyAlignment="1">
      <alignment horizontal="left" vertical="center" wrapText="1"/>
    </xf>
    <xf numFmtId="0" fontId="26" fillId="0" borderId="0" xfId="0" applyFont="1" applyBorder="1" applyAlignment="1">
      <alignment horizontal="left" vertical="center" wrapText="1"/>
    </xf>
    <xf numFmtId="0" fontId="5" fillId="25" borderId="13" xfId="0" applyFont="1" applyFill="1" applyBorder="1" applyAlignment="1">
      <alignment horizontal="center"/>
    </xf>
    <xf numFmtId="0" fontId="5" fillId="26" borderId="13" xfId="0" applyFont="1" applyFill="1" applyBorder="1" applyAlignment="1">
      <alignment horizontal="left"/>
    </xf>
    <xf numFmtId="0" fontId="28" fillId="0" borderId="0" xfId="0" applyFont="1"/>
    <xf numFmtId="0" fontId="6" fillId="0" borderId="0" xfId="0" quotePrefix="1" applyFont="1"/>
    <xf numFmtId="43" fontId="28" fillId="0" borderId="0" xfId="28" applyFont="1"/>
    <xf numFmtId="0" fontId="5" fillId="24" borderId="15" xfId="0" applyFont="1" applyFill="1" applyBorder="1"/>
    <xf numFmtId="0" fontId="5" fillId="24" borderId="16" xfId="0" applyFont="1" applyFill="1" applyBorder="1"/>
    <xf numFmtId="0" fontId="29" fillId="0" borderId="15" xfId="0" applyFont="1" applyFill="1" applyBorder="1"/>
    <xf numFmtId="0" fontId="29" fillId="0" borderId="17" xfId="0" applyFont="1" applyFill="1" applyBorder="1"/>
    <xf numFmtId="0" fontId="5" fillId="0" borderId="17" xfId="0" applyFont="1" applyFill="1" applyBorder="1"/>
    <xf numFmtId="0" fontId="28" fillId="0" borderId="17" xfId="0" applyFont="1" applyBorder="1" applyAlignment="1">
      <alignment wrapText="1"/>
    </xf>
    <xf numFmtId="0" fontId="31" fillId="0" borderId="0" xfId="0" applyFont="1" applyFill="1" applyBorder="1" applyAlignment="1">
      <alignment horizontal="left"/>
    </xf>
    <xf numFmtId="0" fontId="5" fillId="0" borderId="18" xfId="0" applyFont="1" applyBorder="1"/>
    <xf numFmtId="0" fontId="32" fillId="0" borderId="18" xfId="0" applyFont="1" applyBorder="1" applyAlignment="1">
      <alignment horizontal="center"/>
    </xf>
    <xf numFmtId="0" fontId="5" fillId="26" borderId="19" xfId="0" applyFont="1" applyFill="1" applyBorder="1"/>
    <xf numFmtId="0" fontId="5" fillId="0" borderId="20" xfId="0" applyFont="1" applyBorder="1"/>
    <xf numFmtId="0" fontId="5" fillId="0" borderId="21" xfId="0" applyFont="1" applyBorder="1"/>
    <xf numFmtId="43" fontId="5" fillId="0" borderId="0" xfId="28" applyFont="1"/>
    <xf numFmtId="0" fontId="5" fillId="27" borderId="0" xfId="0" applyFont="1" applyFill="1" applyBorder="1"/>
    <xf numFmtId="0" fontId="5" fillId="27" borderId="0" xfId="0" applyFont="1" applyFill="1"/>
    <xf numFmtId="0" fontId="0" fillId="0" borderId="0" xfId="0" applyAlignment="1">
      <alignment vertical="top"/>
    </xf>
    <xf numFmtId="0" fontId="0" fillId="0" borderId="0" xfId="0" applyAlignment="1">
      <alignment vertical="top" wrapText="1"/>
    </xf>
    <xf numFmtId="0" fontId="2" fillId="0" borderId="0" xfId="0" applyFont="1" applyAlignment="1">
      <alignment vertical="top"/>
    </xf>
    <xf numFmtId="0" fontId="33" fillId="0" borderId="0" xfId="0" applyFont="1" applyAlignment="1">
      <alignment horizontal="left" vertical="top" wrapText="1"/>
    </xf>
    <xf numFmtId="0" fontId="33" fillId="0" borderId="0" xfId="0" applyFont="1" applyAlignment="1">
      <alignment horizontal="left" vertical="top"/>
    </xf>
    <xf numFmtId="0" fontId="34" fillId="0" borderId="0" xfId="0" applyFont="1" applyAlignment="1">
      <alignment vertical="top" wrapText="1"/>
    </xf>
    <xf numFmtId="166" fontId="5" fillId="26" borderId="13" xfId="28" applyNumberFormat="1" applyFont="1" applyFill="1" applyBorder="1"/>
    <xf numFmtId="166" fontId="5" fillId="0" borderId="13" xfId="28" applyNumberFormat="1" applyFont="1" applyBorder="1"/>
    <xf numFmtId="166" fontId="28" fillId="26" borderId="13" xfId="31" applyNumberFormat="1" applyFont="1" applyFill="1" applyBorder="1" applyAlignment="1">
      <alignment horizontal="center"/>
    </xf>
    <xf numFmtId="166" fontId="28" fillId="0" borderId="13" xfId="28" applyNumberFormat="1" applyFont="1" applyBorder="1"/>
    <xf numFmtId="0" fontId="6" fillId="0" borderId="0" xfId="0" applyFont="1" applyBorder="1" applyAlignment="1">
      <alignment horizontal="left"/>
    </xf>
    <xf numFmtId="14" fontId="5" fillId="0" borderId="11" xfId="0" applyNumberFormat="1" applyFont="1" applyBorder="1" applyAlignment="1">
      <alignment horizontal="left"/>
    </xf>
    <xf numFmtId="0" fontId="30" fillId="0" borderId="0" xfId="0" applyFont="1"/>
    <xf numFmtId="0" fontId="30" fillId="26" borderId="22" xfId="0" applyFont="1" applyFill="1" applyBorder="1" applyAlignment="1">
      <alignment horizontal="center"/>
    </xf>
    <xf numFmtId="164" fontId="5" fillId="26" borderId="23" xfId="28" applyNumberFormat="1" applyFont="1" applyFill="1" applyBorder="1"/>
    <xf numFmtId="164" fontId="5" fillId="26" borderId="24" xfId="28" applyNumberFormat="1" applyFont="1" applyFill="1" applyBorder="1" applyAlignment="1"/>
    <xf numFmtId="167" fontId="5" fillId="0" borderId="25" xfId="28" applyNumberFormat="1" applyFont="1" applyBorder="1"/>
    <xf numFmtId="164" fontId="5" fillId="26" borderId="26" xfId="28" applyNumberFormat="1" applyFont="1" applyFill="1" applyBorder="1"/>
    <xf numFmtId="0" fontId="38" fillId="0" borderId="0" xfId="0" applyFont="1"/>
    <xf numFmtId="0" fontId="39" fillId="0" borderId="0" xfId="0" applyFont="1" applyFill="1" applyBorder="1" applyAlignment="1">
      <alignment horizontal="left"/>
    </xf>
    <xf numFmtId="0" fontId="39" fillId="0" borderId="0" xfId="0" applyFont="1" applyBorder="1" applyAlignment="1">
      <alignment horizontal="left"/>
    </xf>
    <xf numFmtId="0" fontId="38" fillId="0" borderId="0" xfId="0" applyFont="1" applyBorder="1" applyAlignment="1">
      <alignment horizontal="center"/>
    </xf>
    <xf numFmtId="0" fontId="40" fillId="0" borderId="0" xfId="0" applyFont="1"/>
    <xf numFmtId="0" fontId="38" fillId="0" borderId="0" xfId="0" applyFont="1" applyBorder="1"/>
    <xf numFmtId="49" fontId="39" fillId="0" borderId="0" xfId="0" applyNumberFormat="1" applyFont="1" applyAlignment="1">
      <alignment horizontal="center"/>
    </xf>
    <xf numFmtId="0" fontId="39" fillId="0" borderId="0" xfId="0" applyFont="1" applyAlignment="1">
      <alignment horizontal="center"/>
    </xf>
    <xf numFmtId="0" fontId="38" fillId="0" borderId="0" xfId="0" applyFont="1" applyAlignment="1">
      <alignment horizontal="center"/>
    </xf>
    <xf numFmtId="0" fontId="39" fillId="0" borderId="27" xfId="0" applyFont="1" applyBorder="1" applyAlignment="1">
      <alignment horizontal="center" wrapText="1"/>
    </xf>
    <xf numFmtId="0" fontId="39" fillId="0" borderId="0" xfId="0" applyFont="1" applyBorder="1" applyAlignment="1">
      <alignment horizontal="center" wrapText="1"/>
    </xf>
    <xf numFmtId="49" fontId="39" fillId="0" borderId="10" xfId="0" applyNumberFormat="1" applyFont="1" applyBorder="1" applyAlignment="1">
      <alignment horizontal="center" vertical="center"/>
    </xf>
    <xf numFmtId="0" fontId="39" fillId="0" borderId="11" xfId="0" applyFont="1" applyBorder="1" applyAlignment="1">
      <alignment vertical="center"/>
    </xf>
    <xf numFmtId="0" fontId="38" fillId="0" borderId="11" xfId="0" applyFont="1" applyBorder="1" applyAlignment="1">
      <alignment vertical="center"/>
    </xf>
    <xf numFmtId="0" fontId="38" fillId="0" borderId="12" xfId="0" applyFont="1" applyBorder="1" applyAlignment="1">
      <alignment vertical="center"/>
    </xf>
    <xf numFmtId="0" fontId="41" fillId="0" borderId="13" xfId="0" applyFont="1" applyBorder="1" applyAlignment="1">
      <alignment horizontal="center" vertical="center"/>
    </xf>
    <xf numFmtId="0" fontId="38" fillId="0" borderId="26" xfId="0" applyFont="1" applyBorder="1" applyAlignment="1">
      <alignment horizontal="center"/>
    </xf>
    <xf numFmtId="0" fontId="38" fillId="0" borderId="12" xfId="0" applyFont="1" applyBorder="1"/>
    <xf numFmtId="0" fontId="38" fillId="0" borderId="29" xfId="0" applyFont="1" applyBorder="1"/>
    <xf numFmtId="43" fontId="38" fillId="0" borderId="0" xfId="28" applyFont="1" applyBorder="1"/>
    <xf numFmtId="164" fontId="38" fillId="0" borderId="13" xfId="28" applyNumberFormat="1" applyFont="1" applyBorder="1"/>
    <xf numFmtId="0" fontId="39" fillId="0" borderId="20" xfId="0" applyFont="1" applyBorder="1"/>
    <xf numFmtId="49" fontId="39" fillId="0" borderId="29" xfId="0" applyNumberFormat="1" applyFont="1" applyBorder="1" applyAlignment="1">
      <alignment horizontal="center"/>
    </xf>
    <xf numFmtId="0" fontId="39" fillId="0" borderId="14" xfId="0" applyFont="1" applyBorder="1"/>
    <xf numFmtId="0" fontId="38" fillId="0" borderId="14" xfId="0" applyFont="1" applyBorder="1"/>
    <xf numFmtId="0" fontId="38" fillId="28" borderId="29" xfId="0" applyFont="1" applyFill="1" applyBorder="1"/>
    <xf numFmtId="0" fontId="38" fillId="28" borderId="14" xfId="0" applyFont="1" applyFill="1" applyBorder="1"/>
    <xf numFmtId="0" fontId="39" fillId="0" borderId="0" xfId="0" applyFont="1"/>
    <xf numFmtId="164" fontId="38" fillId="0" borderId="0" xfId="28" applyNumberFormat="1" applyFont="1"/>
    <xf numFmtId="43" fontId="38" fillId="0" borderId="0" xfId="28" applyFont="1"/>
    <xf numFmtId="0" fontId="38" fillId="0" borderId="11" xfId="0" applyFont="1" applyBorder="1"/>
    <xf numFmtId="165" fontId="38" fillId="0" borderId="0" xfId="31" applyNumberFormat="1" applyFont="1"/>
    <xf numFmtId="0" fontId="38" fillId="0" borderId="30" xfId="0" applyFont="1" applyBorder="1"/>
    <xf numFmtId="164" fontId="38" fillId="0" borderId="28" xfId="28" applyNumberFormat="1" applyFont="1" applyBorder="1"/>
    <xf numFmtId="0" fontId="39" fillId="0" borderId="15" xfId="0" applyFont="1" applyBorder="1"/>
    <xf numFmtId="0" fontId="39" fillId="0" borderId="12" xfId="0" applyFont="1" applyBorder="1" applyAlignment="1">
      <alignment vertical="center"/>
    </xf>
    <xf numFmtId="0" fontId="38" fillId="0" borderId="31" xfId="0" applyFont="1" applyBorder="1"/>
    <xf numFmtId="0" fontId="39" fillId="0" borderId="0" xfId="0" applyFont="1" applyBorder="1"/>
    <xf numFmtId="0" fontId="38" fillId="0" borderId="32" xfId="0" applyFont="1" applyBorder="1"/>
    <xf numFmtId="0" fontId="38" fillId="0" borderId="10" xfId="0" applyFont="1" applyBorder="1" applyAlignment="1">
      <alignment vertical="center"/>
    </xf>
    <xf numFmtId="0" fontId="38" fillId="0" borderId="0" xfId="0" applyFont="1" applyAlignment="1">
      <alignment vertical="center"/>
    </xf>
    <xf numFmtId="49" fontId="39" fillId="0" borderId="33" xfId="0" applyNumberFormat="1" applyFont="1" applyBorder="1" applyAlignment="1">
      <alignment horizontal="center"/>
    </xf>
    <xf numFmtId="0" fontId="39" fillId="0" borderId="34" xfId="0" applyFont="1" applyBorder="1"/>
    <xf numFmtId="0" fontId="38" fillId="0" borderId="10" xfId="0" applyFont="1" applyBorder="1"/>
    <xf numFmtId="49" fontId="39" fillId="0" borderId="0" xfId="0" applyNumberFormat="1" applyFont="1" applyBorder="1" applyAlignment="1">
      <alignment horizontal="center" vertical="center"/>
    </xf>
    <xf numFmtId="0" fontId="39" fillId="0" borderId="0" xfId="0" applyFont="1" applyBorder="1" applyAlignment="1">
      <alignment vertical="center"/>
    </xf>
    <xf numFmtId="0" fontId="38" fillId="0" borderId="0" xfId="0" applyFont="1" applyBorder="1" applyAlignment="1">
      <alignment vertical="center"/>
    </xf>
    <xf numFmtId="49" fontId="39" fillId="30" borderId="31" xfId="0" applyNumberFormat="1" applyFont="1" applyFill="1" applyBorder="1" applyAlignment="1">
      <alignment horizontal="center"/>
    </xf>
    <xf numFmtId="0" fontId="39" fillId="30" borderId="0" xfId="0" applyFont="1" applyFill="1" applyBorder="1"/>
    <xf numFmtId="0" fontId="38" fillId="30" borderId="0" xfId="0" applyFont="1" applyFill="1" applyBorder="1"/>
    <xf numFmtId="164" fontId="38" fillId="30" borderId="31" xfId="28" applyNumberFormat="1" applyFont="1" applyFill="1" applyBorder="1"/>
    <xf numFmtId="9" fontId="38" fillId="30" borderId="0" xfId="44" applyFont="1" applyFill="1" applyBorder="1"/>
    <xf numFmtId="164" fontId="38" fillId="0" borderId="0" xfId="28" applyNumberFormat="1" applyFont="1" applyBorder="1"/>
    <xf numFmtId="164" fontId="38" fillId="30" borderId="35" xfId="28" applyNumberFormat="1" applyFont="1" applyFill="1" applyBorder="1"/>
    <xf numFmtId="164" fontId="38" fillId="30" borderId="0" xfId="28" applyNumberFormat="1" applyFont="1" applyFill="1" applyBorder="1"/>
    <xf numFmtId="164" fontId="38" fillId="30" borderId="28" xfId="28" applyNumberFormat="1" applyFont="1" applyFill="1" applyBorder="1"/>
    <xf numFmtId="164" fontId="38" fillId="0" borderId="28" xfId="28" applyNumberFormat="1" applyFont="1" applyFill="1" applyBorder="1"/>
    <xf numFmtId="164" fontId="38" fillId="0" borderId="14" xfId="28" applyNumberFormat="1" applyFont="1" applyBorder="1"/>
    <xf numFmtId="164" fontId="38" fillId="0" borderId="36" xfId="28" applyNumberFormat="1" applyFont="1" applyBorder="1"/>
    <xf numFmtId="164" fontId="38" fillId="0" borderId="0" xfId="28" applyNumberFormat="1" applyFont="1" applyAlignment="1">
      <alignment vertical="center"/>
    </xf>
    <xf numFmtId="164" fontId="38" fillId="0" borderId="0" xfId="28" applyNumberFormat="1" applyFont="1" applyBorder="1" applyAlignment="1">
      <alignment vertical="center"/>
    </xf>
    <xf numFmtId="165" fontId="41" fillId="0" borderId="13" xfId="31" applyNumberFormat="1" applyFont="1" applyBorder="1" applyAlignment="1">
      <alignment vertical="center"/>
    </xf>
    <xf numFmtId="49" fontId="38" fillId="30" borderId="31" xfId="0" applyNumberFormat="1" applyFont="1" applyFill="1" applyBorder="1" applyAlignment="1">
      <alignment horizontal="right"/>
    </xf>
    <xf numFmtId="49" fontId="38" fillId="30" borderId="0" xfId="0" applyNumberFormat="1" applyFont="1" applyFill="1" applyBorder="1" applyAlignment="1">
      <alignment horizontal="right"/>
    </xf>
    <xf numFmtId="0" fontId="38" fillId="30" borderId="37" xfId="0" applyFont="1" applyFill="1" applyBorder="1"/>
    <xf numFmtId="49" fontId="39" fillId="0" borderId="0" xfId="0" applyNumberFormat="1" applyFont="1" applyBorder="1" applyAlignment="1">
      <alignment horizontal="center"/>
    </xf>
    <xf numFmtId="0" fontId="38" fillId="31" borderId="0" xfId="0" applyFont="1" applyFill="1"/>
    <xf numFmtId="0" fontId="38" fillId="31" borderId="0" xfId="0" applyFont="1" applyFill="1" applyAlignment="1">
      <alignment horizontal="center"/>
    </xf>
    <xf numFmtId="0" fontId="38" fillId="31" borderId="0" xfId="0" applyFont="1" applyFill="1" applyAlignment="1">
      <alignment vertical="center"/>
    </xf>
    <xf numFmtId="0" fontId="38" fillId="0" borderId="0" xfId="41" applyFont="1"/>
    <xf numFmtId="0" fontId="42" fillId="0" borderId="0" xfId="41" applyFont="1" applyAlignment="1">
      <alignment horizontal="left" vertical="center"/>
    </xf>
    <xf numFmtId="0" fontId="42" fillId="0" borderId="0" xfId="41" applyFont="1" applyFill="1" applyBorder="1" applyAlignment="1">
      <alignment horizontal="left" vertical="center"/>
    </xf>
    <xf numFmtId="0" fontId="42" fillId="0" borderId="0" xfId="41" applyFont="1" applyBorder="1" applyAlignment="1">
      <alignment horizontal="left" vertical="center"/>
    </xf>
    <xf numFmtId="0" fontId="43" fillId="0" borderId="0" xfId="41" applyFont="1" applyFill="1" applyAlignment="1">
      <alignment horizontal="left" vertical="center"/>
    </xf>
    <xf numFmtId="0" fontId="43" fillId="0" borderId="0" xfId="41" applyFont="1" applyBorder="1" applyAlignment="1">
      <alignment vertical="center"/>
    </xf>
    <xf numFmtId="0" fontId="43" fillId="0" borderId="0" xfId="41" applyFont="1" applyBorder="1" applyAlignment="1">
      <alignment horizontal="left" vertical="center"/>
    </xf>
    <xf numFmtId="0" fontId="43" fillId="0" borderId="0" xfId="41" applyFont="1" applyAlignment="1">
      <alignment vertical="center"/>
    </xf>
    <xf numFmtId="0" fontId="44" fillId="0" borderId="0" xfId="41" applyFont="1" applyAlignment="1">
      <alignment vertical="center"/>
    </xf>
    <xf numFmtId="49" fontId="42" fillId="0" borderId="0" xfId="41" applyNumberFormat="1" applyFont="1" applyAlignment="1">
      <alignment vertical="center" wrapText="1"/>
    </xf>
    <xf numFmtId="0" fontId="43" fillId="0" borderId="0" xfId="41" applyFont="1" applyFill="1" applyAlignment="1">
      <alignment vertical="center" wrapText="1"/>
    </xf>
    <xf numFmtId="0" fontId="42" fillId="0" borderId="27" xfId="41" applyFont="1" applyBorder="1" applyAlignment="1">
      <alignment horizontal="center" vertical="center" wrapText="1"/>
    </xf>
    <xf numFmtId="0" fontId="43" fillId="0" borderId="0" xfId="41" applyFont="1" applyBorder="1" applyAlignment="1">
      <alignment vertical="center" wrapText="1"/>
    </xf>
    <xf numFmtId="0" fontId="43" fillId="29" borderId="0" xfId="41" applyFont="1" applyFill="1" applyAlignment="1">
      <alignment vertical="center"/>
    </xf>
    <xf numFmtId="0" fontId="38" fillId="0" borderId="0" xfId="41" applyFont="1" applyAlignment="1">
      <alignment wrapText="1"/>
    </xf>
    <xf numFmtId="49" fontId="42" fillId="0" borderId="0" xfId="41" applyNumberFormat="1" applyFont="1" applyAlignment="1">
      <alignment vertical="center"/>
    </xf>
    <xf numFmtId="0" fontId="42" fillId="0" borderId="0" xfId="41" applyFont="1" applyAlignment="1">
      <alignment vertical="center"/>
    </xf>
    <xf numFmtId="0" fontId="43" fillId="0" borderId="0" xfId="41" applyFont="1" applyBorder="1" applyAlignment="1">
      <alignment horizontal="center" vertical="center"/>
    </xf>
    <xf numFmtId="0" fontId="43" fillId="0" borderId="26" xfId="41" applyFont="1" applyBorder="1" applyAlignment="1">
      <alignment horizontal="center" vertical="center"/>
    </xf>
    <xf numFmtId="0" fontId="43" fillId="0" borderId="38" xfId="41" applyFont="1" applyBorder="1" applyAlignment="1">
      <alignment vertical="center"/>
    </xf>
    <xf numFmtId="49" fontId="42" fillId="0" borderId="10" xfId="41" applyNumberFormat="1" applyFont="1" applyBorder="1" applyAlignment="1">
      <alignment horizontal="center" vertical="center"/>
    </xf>
    <xf numFmtId="0" fontId="42" fillId="0" borderId="11" xfId="41" applyFont="1" applyBorder="1" applyAlignment="1">
      <alignment vertical="center"/>
    </xf>
    <xf numFmtId="0" fontId="43" fillId="0" borderId="11" xfId="41" applyFont="1" applyBorder="1" applyAlignment="1">
      <alignment vertical="center"/>
    </xf>
    <xf numFmtId="0" fontId="43" fillId="0" borderId="12" xfId="41" applyFont="1" applyBorder="1" applyAlignment="1">
      <alignment vertical="center"/>
    </xf>
    <xf numFmtId="49" fontId="42" fillId="0" borderId="0" xfId="41" applyNumberFormat="1" applyFont="1" applyBorder="1" applyAlignment="1">
      <alignment horizontal="center" vertical="center"/>
    </xf>
    <xf numFmtId="0" fontId="42" fillId="0" borderId="0" xfId="41" applyFont="1" applyBorder="1" applyAlignment="1">
      <alignment vertical="center"/>
    </xf>
    <xf numFmtId="0" fontId="42" fillId="0" borderId="12" xfId="41" applyFont="1" applyBorder="1" applyAlignment="1">
      <alignment vertical="center"/>
    </xf>
    <xf numFmtId="0" fontId="39" fillId="0" borderId="0" xfId="41" applyFont="1"/>
    <xf numFmtId="0" fontId="38" fillId="0" borderId="0" xfId="41" applyFont="1" applyBorder="1"/>
    <xf numFmtId="0" fontId="38" fillId="30" borderId="0" xfId="0" applyFont="1" applyFill="1"/>
    <xf numFmtId="0" fontId="39" fillId="30" borderId="0" xfId="0" applyFont="1" applyFill="1"/>
    <xf numFmtId="43" fontId="38" fillId="30" borderId="0" xfId="28" applyFont="1" applyFill="1"/>
    <xf numFmtId="43" fontId="38" fillId="30" borderId="0" xfId="28" applyFont="1" applyFill="1" applyBorder="1"/>
    <xf numFmtId="0" fontId="43" fillId="0" borderId="0" xfId="41" applyFont="1"/>
    <xf numFmtId="0" fontId="42" fillId="0" borderId="0" xfId="41" applyFont="1"/>
    <xf numFmtId="164" fontId="43" fillId="0" borderId="13" xfId="28" applyNumberFormat="1" applyFont="1" applyBorder="1" applyAlignment="1">
      <alignment vertical="center"/>
    </xf>
    <xf numFmtId="164" fontId="43" fillId="0" borderId="0" xfId="28" applyNumberFormat="1" applyFont="1" applyBorder="1" applyAlignment="1">
      <alignment vertical="center"/>
    </xf>
    <xf numFmtId="164" fontId="43" fillId="0" borderId="13" xfId="28" applyNumberFormat="1" applyFont="1" applyBorder="1" applyAlignment="1">
      <alignment horizontal="right" vertical="center"/>
    </xf>
    <xf numFmtId="164" fontId="43" fillId="29" borderId="0" xfId="28" applyNumberFormat="1" applyFont="1" applyFill="1" applyAlignment="1">
      <alignment vertical="center"/>
    </xf>
    <xf numFmtId="164" fontId="43" fillId="0" borderId="38" xfId="28" applyNumberFormat="1" applyFont="1" applyBorder="1" applyAlignment="1">
      <alignment vertical="center"/>
    </xf>
    <xf numFmtId="164" fontId="43" fillId="0" borderId="0" xfId="28" applyNumberFormat="1" applyFont="1" applyAlignment="1">
      <alignment vertical="center"/>
    </xf>
    <xf numFmtId="164" fontId="42" fillId="0" borderId="13" xfId="28" applyNumberFormat="1" applyFont="1" applyBorder="1" applyAlignment="1">
      <alignment vertical="center"/>
    </xf>
    <xf numFmtId="164" fontId="42" fillId="0" borderId="0" xfId="28" applyNumberFormat="1" applyFont="1" applyBorder="1" applyAlignment="1">
      <alignment vertical="center"/>
    </xf>
    <xf numFmtId="164" fontId="42" fillId="29" borderId="0" xfId="28" applyNumberFormat="1" applyFont="1" applyFill="1" applyAlignment="1">
      <alignment vertical="center"/>
    </xf>
    <xf numFmtId="164" fontId="43" fillId="0" borderId="0" xfId="28" applyNumberFormat="1" applyFont="1"/>
    <xf numFmtId="43" fontId="43" fillId="0" borderId="11" xfId="28" applyFont="1" applyFill="1" applyBorder="1" applyAlignment="1">
      <alignment horizontal="left" vertical="top"/>
    </xf>
    <xf numFmtId="43" fontId="43" fillId="0" borderId="0" xfId="28" applyFont="1" applyFill="1" applyAlignment="1">
      <alignment horizontal="left" vertical="top"/>
    </xf>
    <xf numFmtId="43" fontId="43" fillId="0" borderId="0" xfId="28" applyFont="1" applyBorder="1" applyAlignment="1">
      <alignment horizontal="left" vertical="top"/>
    </xf>
    <xf numFmtId="43" fontId="43" fillId="0" borderId="0" xfId="28" applyFont="1" applyAlignment="1">
      <alignment horizontal="left" vertical="top"/>
    </xf>
    <xf numFmtId="168" fontId="43" fillId="0" borderId="11" xfId="28" applyNumberFormat="1" applyFont="1" applyFill="1" applyBorder="1" applyAlignment="1">
      <alignment horizontal="center" vertical="top"/>
    </xf>
    <xf numFmtId="14" fontId="43" fillId="0" borderId="11" xfId="28" applyNumberFormat="1" applyFont="1" applyBorder="1" applyAlignment="1">
      <alignment horizontal="center" vertical="top"/>
    </xf>
    <xf numFmtId="164" fontId="28" fillId="0" borderId="0" xfId="28" applyNumberFormat="1" applyFont="1"/>
    <xf numFmtId="49" fontId="5" fillId="0" borderId="0" xfId="41" applyNumberFormat="1" applyFont="1" applyAlignment="1">
      <alignment horizontal="left" vertical="center"/>
    </xf>
    <xf numFmtId="0" fontId="5" fillId="0" borderId="14" xfId="0" applyNumberFormat="1" applyFont="1" applyBorder="1" applyAlignment="1">
      <alignment horizontal="left"/>
    </xf>
    <xf numFmtId="0" fontId="5" fillId="0" borderId="14" xfId="0" applyFont="1" applyBorder="1"/>
    <xf numFmtId="49" fontId="39" fillId="0" borderId="31" xfId="0" applyNumberFormat="1" applyFont="1" applyBorder="1" applyAlignment="1">
      <alignment horizontal="center" vertical="center"/>
    </xf>
    <xf numFmtId="0" fontId="5" fillId="0" borderId="0" xfId="0" applyFont="1" applyProtection="1"/>
    <xf numFmtId="0" fontId="5" fillId="0" borderId="0" xfId="0" applyFont="1" applyBorder="1" applyProtection="1"/>
    <xf numFmtId="0" fontId="5" fillId="0" borderId="14" xfId="0" applyNumberFormat="1" applyFont="1" applyBorder="1" applyAlignment="1" applyProtection="1">
      <alignment horizontal="left"/>
    </xf>
    <xf numFmtId="0" fontId="5" fillId="0" borderId="0" xfId="0" applyFont="1" applyAlignment="1" applyProtection="1">
      <alignment horizontal="right"/>
    </xf>
    <xf numFmtId="14" fontId="5" fillId="0" borderId="14" xfId="0" applyNumberFormat="1" applyFont="1" applyBorder="1" applyAlignment="1" applyProtection="1">
      <alignment horizontal="center"/>
    </xf>
    <xf numFmtId="0" fontId="5" fillId="0" borderId="14" xfId="0" applyFont="1" applyBorder="1" applyAlignment="1" applyProtection="1"/>
    <xf numFmtId="0" fontId="5" fillId="0" borderId="14" xfId="0" applyFont="1" applyBorder="1" applyProtection="1"/>
    <xf numFmtId="0" fontId="25" fillId="0" borderId="11" xfId="0" applyFont="1" applyBorder="1" applyAlignment="1" applyProtection="1">
      <alignment horizontal="left"/>
    </xf>
    <xf numFmtId="0" fontId="5" fillId="0" borderId="11" xfId="0" applyFont="1" applyBorder="1" applyAlignment="1" applyProtection="1">
      <alignment horizontal="left"/>
    </xf>
    <xf numFmtId="164" fontId="5" fillId="0" borderId="14" xfId="30" applyNumberFormat="1" applyFont="1" applyBorder="1" applyAlignment="1" applyProtection="1">
      <alignment horizontal="left"/>
    </xf>
    <xf numFmtId="17" fontId="5" fillId="0" borderId="14" xfId="0" applyNumberFormat="1" applyFont="1" applyBorder="1" applyAlignment="1" applyProtection="1">
      <alignment horizontal="center"/>
    </xf>
    <xf numFmtId="0" fontId="5" fillId="24" borderId="39" xfId="0" applyFont="1" applyFill="1" applyBorder="1" applyProtection="1"/>
    <xf numFmtId="0" fontId="5" fillId="24" borderId="40" xfId="0" applyFont="1" applyFill="1" applyBorder="1" applyProtection="1"/>
    <xf numFmtId="0" fontId="5" fillId="24" borderId="41" xfId="0" applyFont="1" applyFill="1" applyBorder="1" applyProtection="1"/>
    <xf numFmtId="0" fontId="5" fillId="0" borderId="15" xfId="0" applyFont="1" applyBorder="1" applyProtection="1"/>
    <xf numFmtId="0" fontId="5" fillId="0" borderId="0" xfId="0" applyFont="1" applyAlignment="1" applyProtection="1">
      <alignment horizontal="left"/>
    </xf>
    <xf numFmtId="0" fontId="5" fillId="0" borderId="0" xfId="0" applyFont="1" applyAlignment="1" applyProtection="1"/>
    <xf numFmtId="0" fontId="5" fillId="0" borderId="27"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0" xfId="0" applyFont="1" applyAlignment="1" applyProtection="1">
      <alignment vertical="top" wrapText="1"/>
    </xf>
    <xf numFmtId="0" fontId="36" fillId="0" borderId="14" xfId="0" applyFont="1" applyBorder="1" applyAlignment="1" applyProtection="1">
      <alignment horizontal="left" vertical="center" wrapText="1"/>
    </xf>
    <xf numFmtId="0" fontId="5" fillId="25" borderId="21" xfId="0" applyFont="1" applyFill="1" applyBorder="1" applyAlignment="1" applyProtection="1">
      <alignment horizontal="center"/>
    </xf>
    <xf numFmtId="167" fontId="5" fillId="26" borderId="42" xfId="30" applyNumberFormat="1" applyFont="1" applyFill="1" applyBorder="1" applyAlignment="1" applyProtection="1">
      <alignment horizontal="center"/>
      <protection locked="0"/>
    </xf>
    <xf numFmtId="167" fontId="5" fillId="26" borderId="28" xfId="30" applyNumberFormat="1" applyFont="1" applyFill="1" applyBorder="1" applyProtection="1">
      <protection locked="0"/>
    </xf>
    <xf numFmtId="167" fontId="5" fillId="0" borderId="43" xfId="30" applyNumberFormat="1" applyFont="1" applyBorder="1" applyProtection="1"/>
    <xf numFmtId="167" fontId="5" fillId="0" borderId="19" xfId="30" applyNumberFormat="1" applyFont="1" applyBorder="1" applyProtection="1"/>
    <xf numFmtId="0" fontId="5" fillId="26" borderId="10" xfId="0" applyFont="1" applyFill="1" applyBorder="1" applyAlignment="1" applyProtection="1">
      <alignment horizontal="left"/>
      <protection locked="0"/>
    </xf>
    <xf numFmtId="0" fontId="28" fillId="0" borderId="0" xfId="0" applyFont="1" applyProtection="1"/>
    <xf numFmtId="167" fontId="28" fillId="0" borderId="44" xfId="30" applyNumberFormat="1" applyFont="1" applyBorder="1" applyAlignment="1" applyProtection="1">
      <alignment horizontal="center"/>
    </xf>
    <xf numFmtId="167" fontId="28" fillId="0" borderId="36" xfId="30" applyNumberFormat="1" applyFont="1" applyBorder="1" applyProtection="1"/>
    <xf numFmtId="167" fontId="28" fillId="0" borderId="45" xfId="30" applyNumberFormat="1" applyFont="1" applyBorder="1" applyProtection="1"/>
    <xf numFmtId="0" fontId="29" fillId="0" borderId="0" xfId="0" applyFont="1" applyFill="1" applyBorder="1" applyProtection="1"/>
    <xf numFmtId="0" fontId="5" fillId="0" borderId="0" xfId="0" applyFont="1" applyFill="1" applyBorder="1" applyProtection="1"/>
    <xf numFmtId="43" fontId="5" fillId="0" borderId="0" xfId="30" applyFont="1" applyProtection="1"/>
    <xf numFmtId="0" fontId="5" fillId="27" borderId="0" xfId="0" applyFont="1" applyFill="1" applyBorder="1" applyProtection="1"/>
    <xf numFmtId="0" fontId="5" fillId="27" borderId="0" xfId="0" applyFont="1" applyFill="1" applyProtection="1"/>
    <xf numFmtId="0" fontId="5" fillId="0" borderId="14" xfId="0" applyFont="1" applyBorder="1" applyAlignment="1" applyProtection="1">
      <alignment horizontal="left"/>
      <protection locked="0"/>
    </xf>
    <xf numFmtId="0" fontId="5" fillId="0" borderId="14" xfId="0" applyFont="1" applyBorder="1" applyAlignment="1" applyProtection="1">
      <protection locked="0"/>
    </xf>
    <xf numFmtId="0" fontId="6" fillId="0" borderId="0" xfId="0" applyFont="1" applyBorder="1" applyAlignment="1" applyProtection="1">
      <alignment horizontal="left"/>
    </xf>
    <xf numFmtId="0" fontId="6" fillId="0" borderId="0" xfId="0" applyFont="1" applyBorder="1" applyAlignment="1" applyProtection="1">
      <alignment horizontal="center"/>
    </xf>
    <xf numFmtId="0" fontId="5" fillId="31" borderId="0" xfId="0" applyFont="1" applyFill="1" applyProtection="1"/>
    <xf numFmtId="0" fontId="5" fillId="31" borderId="0" xfId="0" applyFont="1" applyFill="1" applyAlignment="1" applyProtection="1">
      <alignment horizontal="left"/>
    </xf>
    <xf numFmtId="0" fontId="6" fillId="31" borderId="0" xfId="0" applyFont="1" applyFill="1" applyBorder="1" applyAlignment="1" applyProtection="1">
      <alignment horizontal="left"/>
    </xf>
    <xf numFmtId="0" fontId="6" fillId="31" borderId="0" xfId="0" applyFont="1" applyFill="1" applyBorder="1" applyAlignment="1" applyProtection="1">
      <alignment horizontal="center"/>
    </xf>
    <xf numFmtId="0" fontId="6" fillId="31" borderId="0" xfId="0" applyFont="1" applyFill="1" applyAlignment="1" applyProtection="1">
      <alignment horizontal="left"/>
    </xf>
    <xf numFmtId="0" fontId="6" fillId="31" borderId="0" xfId="0" applyFont="1" applyFill="1" applyProtection="1"/>
    <xf numFmtId="49" fontId="39" fillId="0" borderId="46" xfId="0" applyNumberFormat="1" applyFont="1" applyBorder="1" applyAlignment="1">
      <alignment horizontal="center" vertical="center"/>
    </xf>
    <xf numFmtId="14" fontId="5" fillId="0" borderId="11" xfId="0" applyNumberFormat="1" applyFont="1" applyBorder="1" applyAlignment="1">
      <alignment horizontal="center"/>
    </xf>
    <xf numFmtId="17" fontId="5" fillId="0" borderId="14" xfId="0" applyNumberFormat="1" applyFont="1" applyBorder="1" applyAlignment="1">
      <alignment horizontal="center"/>
    </xf>
    <xf numFmtId="0" fontId="5" fillId="0" borderId="11" xfId="0" applyFont="1" applyBorder="1" applyAlignment="1">
      <alignment horizontal="center"/>
    </xf>
    <xf numFmtId="164" fontId="42" fillId="0" borderId="47" xfId="28" applyNumberFormat="1" applyFont="1" applyBorder="1" applyAlignment="1">
      <alignment vertical="center"/>
    </xf>
    <xf numFmtId="167" fontId="5" fillId="26" borderId="13" xfId="28" applyNumberFormat="1" applyFont="1" applyFill="1" applyBorder="1"/>
    <xf numFmtId="167" fontId="28" fillId="0" borderId="13" xfId="28" applyNumberFormat="1" applyFont="1" applyBorder="1"/>
    <xf numFmtId="167" fontId="5" fillId="26" borderId="13" xfId="30" applyNumberFormat="1" applyFont="1" applyFill="1" applyBorder="1" applyAlignment="1" applyProtection="1">
      <alignment horizontal="center"/>
      <protection locked="0"/>
    </xf>
    <xf numFmtId="164" fontId="5" fillId="0" borderId="11" xfId="28" applyNumberFormat="1" applyFont="1" applyBorder="1"/>
    <xf numFmtId="0" fontId="39" fillId="0" borderId="0" xfId="0" applyFont="1" applyAlignment="1">
      <alignment horizontal="left"/>
    </xf>
    <xf numFmtId="0" fontId="38" fillId="32" borderId="11" xfId="0" applyFont="1" applyFill="1" applyBorder="1" applyAlignment="1">
      <alignment horizontal="left"/>
    </xf>
    <xf numFmtId="14" fontId="38" fillId="32" borderId="11" xfId="0" applyNumberFormat="1" applyFont="1" applyFill="1" applyBorder="1" applyAlignment="1">
      <alignment horizontal="center"/>
    </xf>
    <xf numFmtId="0" fontId="38" fillId="32" borderId="12" xfId="0" applyFont="1" applyFill="1" applyBorder="1"/>
    <xf numFmtId="0" fontId="38" fillId="32" borderId="13" xfId="0" applyFont="1" applyFill="1" applyBorder="1"/>
    <xf numFmtId="0" fontId="38" fillId="32" borderId="28" xfId="0" applyFont="1" applyFill="1" applyBorder="1"/>
    <xf numFmtId="9" fontId="38" fillId="32" borderId="29" xfId="44" applyFont="1" applyFill="1" applyBorder="1"/>
    <xf numFmtId="164" fontId="38" fillId="32" borderId="13" xfId="28" applyNumberFormat="1" applyFont="1" applyFill="1" applyBorder="1"/>
    <xf numFmtId="10" fontId="39" fillId="32" borderId="11" xfId="44" applyNumberFormat="1" applyFont="1" applyFill="1" applyBorder="1" applyAlignment="1">
      <alignment horizontal="left" vertical="center"/>
    </xf>
    <xf numFmtId="0" fontId="38" fillId="32" borderId="11" xfId="0" applyFont="1" applyFill="1" applyBorder="1"/>
    <xf numFmtId="0" fontId="38" fillId="32" borderId="14" xfId="0" applyFont="1" applyFill="1" applyBorder="1"/>
    <xf numFmtId="0" fontId="38" fillId="32" borderId="30" xfId="0" applyFont="1" applyFill="1" applyBorder="1"/>
    <xf numFmtId="164" fontId="38" fillId="32" borderId="28" xfId="28" applyNumberFormat="1" applyFont="1" applyFill="1" applyBorder="1"/>
    <xf numFmtId="0" fontId="38" fillId="32" borderId="20" xfId="0" applyFont="1" applyFill="1" applyBorder="1"/>
    <xf numFmtId="0" fontId="38" fillId="32" borderId="48" xfId="0" applyFont="1" applyFill="1" applyBorder="1"/>
    <xf numFmtId="164" fontId="38" fillId="32" borderId="49" xfId="28" applyNumberFormat="1" applyFont="1" applyFill="1" applyBorder="1"/>
    <xf numFmtId="0" fontId="38" fillId="32" borderId="33" xfId="0" applyFont="1" applyFill="1" applyBorder="1"/>
    <xf numFmtId="0" fontId="38" fillId="32" borderId="34" xfId="0" applyFont="1" applyFill="1" applyBorder="1"/>
    <xf numFmtId="164" fontId="38" fillId="32" borderId="48" xfId="28" applyNumberFormat="1" applyFont="1" applyFill="1" applyBorder="1"/>
    <xf numFmtId="0" fontId="38" fillId="32" borderId="13" xfId="0" applyFont="1" applyFill="1" applyBorder="1" applyAlignment="1">
      <alignment horizontal="center"/>
    </xf>
    <xf numFmtId="165" fontId="38" fillId="32" borderId="13" xfId="31" applyNumberFormat="1" applyFont="1" applyFill="1" applyBorder="1"/>
    <xf numFmtId="0" fontId="38" fillId="32" borderId="0" xfId="0" applyFont="1" applyFill="1" applyBorder="1"/>
    <xf numFmtId="0" fontId="41" fillId="32" borderId="13" xfId="0" applyFont="1" applyFill="1" applyBorder="1" applyAlignment="1"/>
    <xf numFmtId="0" fontId="41" fillId="32" borderId="13" xfId="0" applyFont="1" applyFill="1" applyBorder="1" applyAlignment="1">
      <alignment horizontal="center"/>
    </xf>
    <xf numFmtId="0" fontId="38" fillId="32" borderId="13" xfId="0" applyFont="1" applyFill="1" applyBorder="1" applyAlignment="1"/>
    <xf numFmtId="164" fontId="38" fillId="32" borderId="12" xfId="28" applyNumberFormat="1" applyFont="1" applyFill="1" applyBorder="1"/>
    <xf numFmtId="0" fontId="39" fillId="32" borderId="10" xfId="0" applyFont="1" applyFill="1" applyBorder="1" applyAlignment="1">
      <alignment vertical="center"/>
    </xf>
    <xf numFmtId="164" fontId="43" fillId="32" borderId="47" xfId="28" applyNumberFormat="1" applyFont="1" applyFill="1" applyBorder="1" applyAlignment="1">
      <alignment vertical="center"/>
    </xf>
    <xf numFmtId="169" fontId="5" fillId="32" borderId="14" xfId="0" applyNumberFormat="1" applyFont="1" applyFill="1" applyBorder="1" applyAlignment="1" applyProtection="1">
      <alignment horizontal="center"/>
    </xf>
    <xf numFmtId="169" fontId="5" fillId="33" borderId="50" xfId="30" applyNumberFormat="1" applyFont="1" applyFill="1" applyBorder="1" applyAlignment="1" applyProtection="1">
      <alignment horizontal="center"/>
      <protection locked="0"/>
    </xf>
    <xf numFmtId="169" fontId="5" fillId="33" borderId="21" xfId="30" applyNumberFormat="1" applyFont="1" applyFill="1" applyBorder="1" applyAlignment="1" applyProtection="1">
      <alignment horizontal="center"/>
      <protection locked="0"/>
    </xf>
    <xf numFmtId="0" fontId="37" fillId="33" borderId="0" xfId="0" applyFont="1" applyFill="1" applyBorder="1" applyAlignment="1" applyProtection="1">
      <alignment horizontal="right" vertical="center" wrapText="1"/>
    </xf>
    <xf numFmtId="0" fontId="38" fillId="32" borderId="14" xfId="0" applyFont="1" applyFill="1" applyBorder="1" applyAlignment="1"/>
    <xf numFmtId="0" fontId="38" fillId="31" borderId="0" xfId="0" applyFont="1" applyFill="1" applyBorder="1" applyAlignment="1"/>
    <xf numFmtId="0" fontId="38" fillId="32" borderId="22" xfId="0" applyFont="1" applyFill="1" applyBorder="1" applyAlignment="1">
      <alignment horizontal="center" wrapText="1"/>
    </xf>
    <xf numFmtId="0" fontId="38" fillId="0" borderId="0" xfId="0" applyFont="1" applyBorder="1" applyAlignment="1">
      <alignment horizontal="center" wrapText="1"/>
    </xf>
    <xf numFmtId="0" fontId="39" fillId="0" borderId="15" xfId="0" applyFont="1" applyBorder="1" applyAlignment="1">
      <alignment vertical="center"/>
    </xf>
    <xf numFmtId="0" fontId="38" fillId="32" borderId="12" xfId="0" applyFont="1" applyFill="1" applyBorder="1" applyAlignment="1">
      <alignment vertical="center"/>
    </xf>
    <xf numFmtId="0" fontId="39" fillId="32" borderId="11" xfId="0" applyFont="1" applyFill="1" applyBorder="1"/>
    <xf numFmtId="165" fontId="41" fillId="0" borderId="10" xfId="31" applyNumberFormat="1" applyFont="1" applyBorder="1" applyAlignment="1">
      <alignment horizontal="center" vertical="center"/>
    </xf>
    <xf numFmtId="164" fontId="38" fillId="32" borderId="10" xfId="28" applyNumberFormat="1" applyFont="1" applyFill="1" applyBorder="1" applyAlignment="1">
      <alignment horizontal="center"/>
    </xf>
    <xf numFmtId="164" fontId="38" fillId="32" borderId="33" xfId="28" applyNumberFormat="1" applyFont="1" applyFill="1" applyBorder="1" applyAlignment="1">
      <alignment horizontal="center"/>
    </xf>
    <xf numFmtId="164" fontId="38" fillId="30" borderId="0" xfId="28" applyNumberFormat="1" applyFont="1" applyFill="1" applyBorder="1" applyAlignment="1">
      <alignment horizontal="center"/>
    </xf>
    <xf numFmtId="0" fontId="38" fillId="28" borderId="14" xfId="0" applyFont="1" applyFill="1" applyBorder="1" applyAlignment="1">
      <alignment horizontal="center"/>
    </xf>
    <xf numFmtId="165" fontId="38" fillId="0" borderId="0" xfId="31" applyNumberFormat="1" applyFont="1" applyAlignment="1">
      <alignment horizontal="center"/>
    </xf>
    <xf numFmtId="165" fontId="41" fillId="0" borderId="13" xfId="31" applyNumberFormat="1" applyFont="1" applyBorder="1" applyAlignment="1">
      <alignment horizontal="center" vertical="center"/>
    </xf>
    <xf numFmtId="0" fontId="38" fillId="32" borderId="15" xfId="0" applyFont="1" applyFill="1" applyBorder="1" applyAlignment="1">
      <alignment vertical="center"/>
    </xf>
    <xf numFmtId="0" fontId="38" fillId="32" borderId="28" xfId="0" applyFont="1" applyFill="1" applyBorder="1" applyAlignment="1">
      <alignment horizontal="center"/>
    </xf>
    <xf numFmtId="165" fontId="38" fillId="32" borderId="28" xfId="31" applyNumberFormat="1" applyFont="1" applyFill="1" applyBorder="1"/>
    <xf numFmtId="0" fontId="39" fillId="31" borderId="11" xfId="0" applyFont="1" applyFill="1" applyBorder="1"/>
    <xf numFmtId="0" fontId="39" fillId="31" borderId="0" xfId="0" applyFont="1" applyFill="1"/>
    <xf numFmtId="164" fontId="38" fillId="31" borderId="12" xfId="28" applyNumberFormat="1" applyFont="1" applyFill="1" applyBorder="1"/>
    <xf numFmtId="164" fontId="38" fillId="31" borderId="13" xfId="28" applyNumberFormat="1" applyFont="1" applyFill="1" applyBorder="1"/>
    <xf numFmtId="0" fontId="38" fillId="32" borderId="11" xfId="0" applyFont="1" applyFill="1" applyBorder="1" applyAlignment="1">
      <alignment vertical="center"/>
    </xf>
    <xf numFmtId="0" fontId="39" fillId="31" borderId="14" xfId="0" applyFont="1" applyFill="1" applyBorder="1" applyAlignment="1">
      <alignment vertical="center"/>
    </xf>
    <xf numFmtId="0" fontId="39" fillId="31" borderId="15" xfId="0" applyFont="1" applyFill="1" applyBorder="1" applyAlignment="1">
      <alignment vertical="center"/>
    </xf>
    <xf numFmtId="0" fontId="38" fillId="32" borderId="14" xfId="0" applyFont="1" applyFill="1" applyBorder="1" applyAlignment="1">
      <alignment vertical="center"/>
    </xf>
    <xf numFmtId="0" fontId="38" fillId="32" borderId="15" xfId="0" applyFont="1" applyFill="1" applyBorder="1" applyAlignment="1">
      <alignment horizontal="left" wrapText="1"/>
    </xf>
    <xf numFmtId="0" fontId="38" fillId="32" borderId="0" xfId="0" applyFont="1" applyFill="1" applyBorder="1" applyAlignment="1">
      <alignment horizontal="left" wrapText="1"/>
    </xf>
    <xf numFmtId="0" fontId="39" fillId="0" borderId="0" xfId="0" applyFont="1" applyBorder="1" applyAlignment="1">
      <alignment horizontal="center"/>
    </xf>
    <xf numFmtId="0" fontId="39" fillId="31" borderId="15" xfId="0" applyFont="1" applyFill="1" applyBorder="1"/>
    <xf numFmtId="165" fontId="41" fillId="0" borderId="46" xfId="31" applyNumberFormat="1" applyFont="1" applyBorder="1" applyAlignment="1">
      <alignment horizontal="center" vertical="center"/>
    </xf>
    <xf numFmtId="165" fontId="41" fillId="0" borderId="36" xfId="31" applyNumberFormat="1" applyFont="1" applyBorder="1" applyAlignment="1">
      <alignment horizontal="center" vertical="center"/>
    </xf>
    <xf numFmtId="164" fontId="38" fillId="31" borderId="16" xfId="28" applyNumberFormat="1" applyFont="1" applyFill="1" applyBorder="1"/>
    <xf numFmtId="164" fontId="38" fillId="31" borderId="36" xfId="28" applyNumberFormat="1" applyFont="1" applyFill="1" applyBorder="1"/>
    <xf numFmtId="0" fontId="41" fillId="32" borderId="28" xfId="0" applyFont="1" applyFill="1" applyBorder="1" applyAlignment="1">
      <alignment horizontal="center"/>
    </xf>
    <xf numFmtId="0" fontId="38" fillId="32" borderId="14" xfId="0" applyFont="1" applyFill="1" applyBorder="1" applyAlignment="1">
      <alignment horizontal="left" wrapText="1"/>
    </xf>
    <xf numFmtId="0" fontId="38" fillId="32" borderId="11" xfId="0" applyFont="1" applyFill="1" applyBorder="1" applyAlignment="1">
      <alignment vertical="center" wrapText="1"/>
    </xf>
    <xf numFmtId="0" fontId="38" fillId="32" borderId="12" xfId="0" applyFont="1" applyFill="1" applyBorder="1" applyAlignment="1">
      <alignment vertical="center" wrapText="1"/>
    </xf>
    <xf numFmtId="0" fontId="41" fillId="0" borderId="36" xfId="0" applyFont="1" applyBorder="1" applyAlignment="1">
      <alignment horizontal="center" vertical="center" wrapText="1"/>
    </xf>
    <xf numFmtId="0" fontId="38" fillId="32" borderId="13" xfId="0" applyFont="1" applyFill="1" applyBorder="1" applyAlignment="1">
      <alignment vertical="center"/>
    </xf>
    <xf numFmtId="0" fontId="38" fillId="32" borderId="13" xfId="0" applyFont="1" applyFill="1" applyBorder="1" applyAlignment="1">
      <alignment horizontal="center" vertical="center"/>
    </xf>
    <xf numFmtId="0" fontId="38" fillId="35" borderId="28" xfId="0" applyFont="1" applyFill="1" applyBorder="1"/>
    <xf numFmtId="0" fontId="38" fillId="32" borderId="16" xfId="0" applyFont="1" applyFill="1" applyBorder="1" applyAlignment="1">
      <alignment horizontal="left" vertical="center" wrapText="1"/>
    </xf>
    <xf numFmtId="164" fontId="38" fillId="32" borderId="13" xfId="28" applyNumberFormat="1" applyFont="1" applyFill="1" applyBorder="1" applyAlignment="1">
      <alignment vertical="center"/>
    </xf>
    <xf numFmtId="164" fontId="38" fillId="32" borderId="28" xfId="28" applyNumberFormat="1" applyFont="1" applyFill="1" applyBorder="1" applyAlignment="1">
      <alignment vertical="center"/>
    </xf>
    <xf numFmtId="0" fontId="38" fillId="32" borderId="28" xfId="0" applyFont="1" applyFill="1" applyBorder="1" applyAlignment="1">
      <alignment horizontal="center" vertical="center"/>
    </xf>
    <xf numFmtId="0" fontId="38" fillId="35" borderId="28" xfId="0" applyFont="1" applyFill="1" applyBorder="1" applyAlignment="1">
      <alignment horizontal="center" vertical="center"/>
    </xf>
    <xf numFmtId="0" fontId="38" fillId="35" borderId="13" xfId="0" applyFont="1" applyFill="1" applyBorder="1" applyAlignment="1">
      <alignment horizontal="center" vertical="center"/>
    </xf>
    <xf numFmtId="164" fontId="38" fillId="32" borderId="36" xfId="28" applyNumberFormat="1" applyFont="1" applyFill="1" applyBorder="1" applyAlignment="1">
      <alignment vertical="center"/>
    </xf>
    <xf numFmtId="0" fontId="39" fillId="0" borderId="27" xfId="0" applyFont="1" applyBorder="1" applyAlignment="1">
      <alignment horizontal="center" vertical="center" wrapText="1"/>
    </xf>
    <xf numFmtId="164" fontId="38" fillId="0" borderId="28" xfId="28" applyNumberFormat="1" applyFont="1" applyBorder="1" applyAlignment="1">
      <alignment vertical="center"/>
    </xf>
    <xf numFmtId="164" fontId="39" fillId="0" borderId="12" xfId="28" applyNumberFormat="1" applyFont="1" applyFill="1" applyBorder="1" applyAlignment="1">
      <alignment vertical="center"/>
    </xf>
    <xf numFmtId="164" fontId="38" fillId="0" borderId="0" xfId="28" applyNumberFormat="1" applyFont="1" applyFill="1" applyBorder="1" applyAlignment="1">
      <alignment vertical="center"/>
    </xf>
    <xf numFmtId="164" fontId="39" fillId="0" borderId="13" xfId="28" applyNumberFormat="1" applyFont="1" applyFill="1" applyBorder="1" applyAlignment="1">
      <alignment vertical="center"/>
    </xf>
    <xf numFmtId="0" fontId="43" fillId="0" borderId="22" xfId="41" quotePrefix="1" applyFont="1" applyBorder="1" applyAlignment="1">
      <alignment horizontal="center" vertical="center" wrapText="1"/>
    </xf>
    <xf numFmtId="0" fontId="43" fillId="0" borderId="0" xfId="41" applyFont="1" applyBorder="1" applyAlignment="1">
      <alignment horizontal="center" vertical="center" wrapText="1"/>
    </xf>
    <xf numFmtId="0" fontId="43" fillId="29" borderId="0" xfId="41" applyFont="1" applyFill="1" applyAlignment="1">
      <alignment vertical="center" wrapText="1"/>
    </xf>
    <xf numFmtId="0" fontId="43" fillId="32" borderId="22" xfId="41" quotePrefix="1" applyFont="1" applyFill="1" applyBorder="1" applyAlignment="1">
      <alignment horizontal="center" vertical="center" wrapText="1"/>
    </xf>
    <xf numFmtId="0" fontId="39" fillId="0" borderId="39" xfId="0" applyFont="1" applyBorder="1" applyAlignment="1">
      <alignment horizontal="center" vertical="center" wrapText="1"/>
    </xf>
    <xf numFmtId="0" fontId="38" fillId="32" borderId="51" xfId="0" applyFont="1" applyFill="1" applyBorder="1" applyAlignment="1">
      <alignment horizontal="center" wrapText="1"/>
    </xf>
    <xf numFmtId="0" fontId="38" fillId="0" borderId="52" xfId="0" applyFont="1" applyBorder="1" applyAlignment="1">
      <alignment horizontal="center"/>
    </xf>
    <xf numFmtId="0" fontId="38" fillId="31" borderId="13" xfId="0" applyFont="1" applyFill="1" applyBorder="1"/>
    <xf numFmtId="164" fontId="38" fillId="31" borderId="13" xfId="0" applyNumberFormat="1" applyFont="1" applyFill="1" applyBorder="1"/>
    <xf numFmtId="0" fontId="38" fillId="31" borderId="35" xfId="0" applyFont="1" applyFill="1" applyBorder="1"/>
    <xf numFmtId="0" fontId="38" fillId="31" borderId="28" xfId="0" applyFont="1" applyFill="1" applyBorder="1"/>
    <xf numFmtId="49" fontId="38" fillId="31" borderId="13" xfId="0" applyNumberFormat="1" applyFont="1" applyFill="1" applyBorder="1" applyAlignment="1">
      <alignment horizontal="right"/>
    </xf>
    <xf numFmtId="9" fontId="38" fillId="35" borderId="29" xfId="44" applyFont="1" applyFill="1" applyBorder="1"/>
    <xf numFmtId="0" fontId="38" fillId="35" borderId="36" xfId="0" applyFont="1" applyFill="1" applyBorder="1" applyAlignment="1">
      <alignment horizontal="center" vertical="center"/>
    </xf>
    <xf numFmtId="49" fontId="39" fillId="31" borderId="0" xfId="0" applyNumberFormat="1" applyFont="1" applyFill="1" applyAlignment="1">
      <alignment horizontal="left"/>
    </xf>
    <xf numFmtId="0" fontId="39" fillId="35" borderId="0" xfId="0" applyFont="1" applyFill="1"/>
    <xf numFmtId="0" fontId="38" fillId="35" borderId="0" xfId="0" applyFont="1" applyFill="1"/>
    <xf numFmtId="0" fontId="49" fillId="0" borderId="10" xfId="0" applyFont="1" applyFill="1" applyBorder="1" applyAlignment="1">
      <alignment vertical="top" wrapText="1"/>
    </xf>
    <xf numFmtId="0" fontId="38" fillId="31" borderId="10" xfId="0" applyFont="1" applyFill="1" applyBorder="1"/>
    <xf numFmtId="164" fontId="38" fillId="31" borderId="10" xfId="0" applyNumberFormat="1" applyFont="1" applyFill="1" applyBorder="1"/>
    <xf numFmtId="0" fontId="38" fillId="35" borderId="13" xfId="0" applyFont="1" applyFill="1" applyBorder="1" applyAlignment="1">
      <alignment vertical="center"/>
    </xf>
    <xf numFmtId="164" fontId="38" fillId="0" borderId="13" xfId="28" applyNumberFormat="1" applyFont="1" applyBorder="1" applyAlignment="1">
      <alignment vertical="center"/>
    </xf>
    <xf numFmtId="0" fontId="48" fillId="0" borderId="10" xfId="0" applyFont="1" applyFill="1" applyBorder="1" applyAlignment="1">
      <alignment vertical="top" wrapText="1"/>
    </xf>
    <xf numFmtId="0" fontId="38" fillId="31" borderId="10" xfId="0" applyFont="1" applyFill="1" applyBorder="1" applyAlignment="1">
      <alignment vertical="center"/>
    </xf>
    <xf numFmtId="0" fontId="48" fillId="31" borderId="10" xfId="0" applyFont="1" applyFill="1" applyBorder="1" applyAlignment="1">
      <alignment vertical="top" wrapText="1"/>
    </xf>
    <xf numFmtId="0" fontId="38" fillId="31" borderId="10" xfId="0" applyFont="1" applyFill="1" applyBorder="1" applyAlignment="1">
      <alignment wrapText="1"/>
    </xf>
    <xf numFmtId="0" fontId="48" fillId="0" borderId="10" xfId="0" applyFont="1" applyBorder="1" applyAlignment="1">
      <alignment vertical="top" wrapText="1"/>
    </xf>
    <xf numFmtId="0" fontId="51" fillId="0" borderId="10" xfId="0" applyFont="1" applyFill="1" applyBorder="1" applyAlignment="1">
      <alignment vertical="top" wrapText="1"/>
    </xf>
    <xf numFmtId="0" fontId="48" fillId="0" borderId="10" xfId="0" applyFont="1" applyFill="1" applyBorder="1" applyAlignment="1">
      <alignment vertical="center" wrapText="1"/>
    </xf>
    <xf numFmtId="49" fontId="38" fillId="31" borderId="10" xfId="0" applyNumberFormat="1" applyFont="1" applyFill="1" applyBorder="1" applyAlignment="1">
      <alignment horizontal="right"/>
    </xf>
    <xf numFmtId="0" fontId="39" fillId="35" borderId="0" xfId="0" applyFont="1" applyFill="1" applyAlignment="1">
      <alignment vertical="center"/>
    </xf>
    <xf numFmtId="0" fontId="38" fillId="37" borderId="13" xfId="0" applyFont="1" applyFill="1" applyBorder="1" applyAlignment="1">
      <alignment wrapText="1"/>
    </xf>
    <xf numFmtId="0" fontId="38" fillId="37" borderId="13" xfId="0" applyFont="1" applyFill="1" applyBorder="1"/>
    <xf numFmtId="0" fontId="38" fillId="37" borderId="13" xfId="0" applyFont="1" applyFill="1" applyBorder="1" applyAlignment="1">
      <alignment vertical="center" wrapText="1"/>
    </xf>
    <xf numFmtId="0" fontId="48" fillId="37" borderId="19" xfId="0" applyFont="1" applyFill="1" applyBorder="1" applyAlignment="1">
      <alignment vertical="top" wrapText="1"/>
    </xf>
    <xf numFmtId="0" fontId="38" fillId="37" borderId="0" xfId="0" applyFont="1" applyFill="1"/>
    <xf numFmtId="0" fontId="48" fillId="37" borderId="19" xfId="0" applyFont="1" applyFill="1" applyBorder="1" applyAlignment="1">
      <alignment vertical="center" wrapText="1"/>
    </xf>
    <xf numFmtId="3" fontId="50" fillId="37" borderId="19" xfId="0" applyNumberFormat="1" applyFont="1" applyFill="1" applyBorder="1" applyAlignment="1">
      <alignment vertical="center" wrapText="1"/>
    </xf>
    <xf numFmtId="0" fontId="38" fillId="37" borderId="13" xfId="0" applyFont="1" applyFill="1" applyBorder="1" applyAlignment="1">
      <alignment vertical="center"/>
    </xf>
    <xf numFmtId="0" fontId="38" fillId="35" borderId="13" xfId="0" applyFont="1" applyFill="1" applyBorder="1"/>
    <xf numFmtId="0" fontId="38" fillId="32" borderId="11" xfId="0" applyFont="1" applyFill="1" applyBorder="1" applyAlignment="1">
      <alignment horizontal="left" wrapText="1"/>
    </xf>
    <xf numFmtId="0" fontId="38" fillId="32" borderId="12" xfId="0" applyFont="1" applyFill="1" applyBorder="1" applyAlignment="1">
      <alignment horizontal="left" wrapText="1"/>
    </xf>
    <xf numFmtId="0" fontId="38" fillId="32" borderId="12" xfId="0" applyFont="1" applyFill="1" applyBorder="1" applyAlignment="1">
      <alignment horizontal="left" vertical="center" wrapText="1"/>
    </xf>
    <xf numFmtId="0" fontId="38" fillId="32" borderId="11" xfId="0" applyFont="1" applyFill="1" applyBorder="1" applyAlignment="1">
      <alignment horizontal="center"/>
    </xf>
    <xf numFmtId="0" fontId="38" fillId="32" borderId="30" xfId="0" applyFont="1" applyFill="1" applyBorder="1" applyAlignment="1">
      <alignment horizontal="left" vertical="center" wrapText="1"/>
    </xf>
    <xf numFmtId="49" fontId="45" fillId="0" borderId="0" xfId="0" applyNumberFormat="1" applyFont="1" applyBorder="1" applyAlignment="1">
      <alignment horizontal="center" vertical="center"/>
    </xf>
    <xf numFmtId="49" fontId="38" fillId="0" borderId="31" xfId="0" applyNumberFormat="1" applyFont="1" applyBorder="1" applyAlignment="1">
      <alignment horizontal="right"/>
    </xf>
    <xf numFmtId="49" fontId="38" fillId="0" borderId="0" xfId="0" applyNumberFormat="1" applyFont="1" applyBorder="1" applyAlignment="1">
      <alignment horizontal="right"/>
    </xf>
    <xf numFmtId="49" fontId="42" fillId="0" borderId="0" xfId="41" applyNumberFormat="1" applyFont="1" applyAlignment="1">
      <alignment horizontal="left" vertical="center"/>
    </xf>
    <xf numFmtId="0" fontId="5" fillId="0" borderId="14" xfId="0" applyFont="1" applyBorder="1" applyAlignment="1">
      <alignment horizontal="left"/>
    </xf>
    <xf numFmtId="0" fontId="5" fillId="0" borderId="0" xfId="0" applyFont="1" applyBorder="1" applyAlignment="1">
      <alignment horizontal="left"/>
    </xf>
    <xf numFmtId="0" fontId="5" fillId="0" borderId="0" xfId="0" applyFont="1" applyBorder="1" applyAlignment="1" applyProtection="1">
      <alignment horizontal="left"/>
    </xf>
    <xf numFmtId="0" fontId="26" fillId="0" borderId="0" xfId="0" applyFont="1" applyBorder="1" applyAlignment="1" applyProtection="1">
      <alignment horizontal="left"/>
    </xf>
    <xf numFmtId="49" fontId="45" fillId="0" borderId="0" xfId="0" applyNumberFormat="1" applyFont="1" applyBorder="1" applyAlignment="1">
      <alignment vertical="center"/>
    </xf>
    <xf numFmtId="0" fontId="1" fillId="0" borderId="0" xfId="0" applyFont="1" applyAlignment="1">
      <alignment vertical="top" wrapText="1"/>
    </xf>
    <xf numFmtId="49" fontId="45" fillId="0" borderId="0" xfId="0" applyNumberFormat="1" applyFont="1" applyBorder="1" applyAlignment="1">
      <alignment horizontal="left" vertical="center"/>
    </xf>
    <xf numFmtId="0" fontId="38" fillId="0" borderId="0" xfId="0" applyFont="1" applyAlignment="1">
      <alignment horizontal="center"/>
    </xf>
    <xf numFmtId="49" fontId="38" fillId="0" borderId="46" xfId="0" applyNumberFormat="1" applyFont="1" applyBorder="1" applyAlignment="1">
      <alignment horizontal="right"/>
    </xf>
    <xf numFmtId="49" fontId="38" fillId="0" borderId="15" xfId="0" applyNumberFormat="1" applyFont="1" applyBorder="1" applyAlignment="1">
      <alignment horizontal="right"/>
    </xf>
    <xf numFmtId="0" fontId="38" fillId="32" borderId="11" xfId="0" applyFont="1" applyFill="1" applyBorder="1" applyAlignment="1">
      <alignment horizontal="left" vertical="center"/>
    </xf>
    <xf numFmtId="0" fontId="38" fillId="32" borderId="12" xfId="0" applyFont="1" applyFill="1" applyBorder="1" applyAlignment="1">
      <alignment horizontal="left" vertical="center"/>
    </xf>
    <xf numFmtId="0" fontId="39" fillId="36" borderId="10" xfId="0" applyFont="1" applyFill="1" applyBorder="1" applyAlignment="1">
      <alignment horizontal="left" vertical="center" wrapText="1"/>
    </xf>
    <xf numFmtId="0" fontId="39" fillId="36" borderId="11" xfId="0" applyFont="1" applyFill="1" applyBorder="1" applyAlignment="1">
      <alignment horizontal="left" vertical="center" wrapText="1"/>
    </xf>
    <xf numFmtId="0" fontId="39" fillId="36" borderId="12" xfId="0" applyFont="1" applyFill="1" applyBorder="1" applyAlignment="1">
      <alignment horizontal="left" vertical="center" wrapText="1"/>
    </xf>
    <xf numFmtId="0" fontId="38" fillId="0" borderId="31" xfId="0" applyFont="1" applyBorder="1" applyAlignment="1">
      <alignment horizontal="right" vertical="center"/>
    </xf>
    <xf numFmtId="0" fontId="38" fillId="0" borderId="0" xfId="0" applyFont="1" applyBorder="1" applyAlignment="1">
      <alignment horizontal="right" vertical="center"/>
    </xf>
    <xf numFmtId="0" fontId="38" fillId="0" borderId="46" xfId="0" applyFont="1" applyBorder="1" applyAlignment="1">
      <alignment horizontal="right"/>
    </xf>
    <xf numFmtId="0" fontId="38" fillId="0" borderId="15" xfId="0" applyFont="1" applyBorder="1" applyAlignment="1">
      <alignment horizontal="right"/>
    </xf>
    <xf numFmtId="0" fontId="38" fillId="0" borderId="31" xfId="0" applyFont="1" applyBorder="1" applyAlignment="1">
      <alignment horizontal="right"/>
    </xf>
    <xf numFmtId="0" fontId="38" fillId="0" borderId="0" xfId="0" applyFont="1" applyBorder="1" applyAlignment="1">
      <alignment horizontal="right"/>
    </xf>
    <xf numFmtId="49" fontId="45" fillId="0" borderId="0" xfId="0" applyNumberFormat="1" applyFont="1" applyBorder="1" applyAlignment="1">
      <alignment horizontal="left" vertical="center"/>
    </xf>
    <xf numFmtId="0" fontId="46" fillId="31" borderId="36" xfId="0" applyFont="1" applyFill="1" applyBorder="1" applyAlignment="1">
      <alignment horizontal="center" vertical="center"/>
    </xf>
    <xf numFmtId="0" fontId="46" fillId="31" borderId="35" xfId="0" applyFont="1" applyFill="1" applyBorder="1" applyAlignment="1">
      <alignment horizontal="center" vertical="center"/>
    </xf>
    <xf numFmtId="0" fontId="46" fillId="31" borderId="28" xfId="0" applyFont="1" applyFill="1" applyBorder="1" applyAlignment="1">
      <alignment horizontal="center" vertical="center"/>
    </xf>
    <xf numFmtId="0" fontId="46" fillId="37" borderId="13" xfId="0" applyFont="1" applyFill="1" applyBorder="1" applyAlignment="1">
      <alignment horizontal="center" vertical="center"/>
    </xf>
    <xf numFmtId="0" fontId="38" fillId="37" borderId="13" xfId="0" applyFont="1" applyFill="1" applyBorder="1" applyAlignment="1">
      <alignment horizontal="center" vertical="center" wrapText="1"/>
    </xf>
    <xf numFmtId="0" fontId="38" fillId="37" borderId="13" xfId="0" applyFont="1" applyFill="1" applyBorder="1" applyAlignment="1">
      <alignment horizontal="left" vertical="center"/>
    </xf>
    <xf numFmtId="0" fontId="38" fillId="37" borderId="13" xfId="0" applyFont="1" applyFill="1" applyBorder="1" applyAlignment="1">
      <alignment horizontal="center"/>
    </xf>
    <xf numFmtId="49" fontId="38" fillId="0" borderId="31" xfId="0" applyNumberFormat="1" applyFont="1" applyBorder="1" applyAlignment="1">
      <alignment horizontal="right"/>
    </xf>
    <xf numFmtId="49" fontId="38" fillId="0" borderId="0" xfId="0" applyNumberFormat="1" applyFont="1" applyBorder="1" applyAlignment="1">
      <alignment horizontal="right"/>
    </xf>
    <xf numFmtId="49" fontId="39" fillId="0" borderId="0" xfId="0" applyNumberFormat="1" applyFont="1" applyAlignment="1">
      <alignment horizontal="left"/>
    </xf>
    <xf numFmtId="0" fontId="38" fillId="32" borderId="11" xfId="0" applyFont="1" applyFill="1" applyBorder="1" applyAlignment="1">
      <alignment horizontal="left" vertical="center" wrapText="1"/>
    </xf>
    <xf numFmtId="0" fontId="38" fillId="32" borderId="12" xfId="0" applyFont="1" applyFill="1" applyBorder="1" applyAlignment="1">
      <alignment horizontal="left" vertical="center" wrapText="1"/>
    </xf>
    <xf numFmtId="0" fontId="38" fillId="32" borderId="11" xfId="0" applyFont="1" applyFill="1" applyBorder="1" applyAlignment="1">
      <alignment horizontal="center"/>
    </xf>
    <xf numFmtId="0" fontId="38" fillId="32" borderId="12" xfId="0" applyFont="1" applyFill="1" applyBorder="1" applyAlignment="1">
      <alignment horizontal="center"/>
    </xf>
    <xf numFmtId="49" fontId="38" fillId="0" borderId="32" xfId="0" applyNumberFormat="1" applyFont="1" applyBorder="1" applyAlignment="1">
      <alignment horizontal="right"/>
    </xf>
    <xf numFmtId="49" fontId="38" fillId="0" borderId="20" xfId="0" applyNumberFormat="1" applyFont="1" applyBorder="1" applyAlignment="1">
      <alignment horizontal="right"/>
    </xf>
    <xf numFmtId="0" fontId="38" fillId="37" borderId="36" xfId="0" applyFont="1" applyFill="1" applyBorder="1" applyAlignment="1">
      <alignment horizontal="center"/>
    </xf>
    <xf numFmtId="0" fontId="38" fillId="37" borderId="35" xfId="0" applyFont="1" applyFill="1" applyBorder="1" applyAlignment="1">
      <alignment horizontal="center"/>
    </xf>
    <xf numFmtId="0" fontId="38" fillId="37" borderId="28" xfId="0" applyFont="1" applyFill="1" applyBorder="1" applyAlignment="1">
      <alignment horizontal="center"/>
    </xf>
    <xf numFmtId="0" fontId="38" fillId="0" borderId="10" xfId="0" applyFont="1" applyBorder="1" applyAlignment="1">
      <alignment horizontal="center"/>
    </xf>
    <xf numFmtId="0" fontId="38" fillId="0" borderId="11" xfId="0" applyFont="1" applyBorder="1" applyAlignment="1">
      <alignment horizontal="center"/>
    </xf>
    <xf numFmtId="0" fontId="38" fillId="0" borderId="12" xfId="0" applyFont="1" applyBorder="1" applyAlignment="1">
      <alignment horizont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8" fillId="32" borderId="11" xfId="0" applyFont="1" applyFill="1" applyBorder="1" applyAlignment="1">
      <alignment horizontal="center" wrapText="1"/>
    </xf>
    <xf numFmtId="0" fontId="38" fillId="32" borderId="12" xfId="0" applyFont="1" applyFill="1" applyBorder="1" applyAlignment="1">
      <alignment horizontal="center" wrapText="1"/>
    </xf>
    <xf numFmtId="0" fontId="38" fillId="32" borderId="11" xfId="0" applyFont="1" applyFill="1" applyBorder="1" applyAlignment="1">
      <alignment horizontal="left" wrapText="1"/>
    </xf>
    <xf numFmtId="0" fontId="38" fillId="32" borderId="12" xfId="0" applyFont="1" applyFill="1" applyBorder="1" applyAlignment="1">
      <alignment horizontal="left" wrapText="1"/>
    </xf>
    <xf numFmtId="0" fontId="39" fillId="34" borderId="10" xfId="0" applyFont="1" applyFill="1" applyBorder="1" applyAlignment="1">
      <alignment horizontal="left" vertical="center"/>
    </xf>
    <xf numFmtId="0" fontId="39" fillId="34" borderId="11" xfId="0" applyFont="1" applyFill="1" applyBorder="1" applyAlignment="1">
      <alignment horizontal="left" vertical="center"/>
    </xf>
    <xf numFmtId="0" fontId="39" fillId="34" borderId="12" xfId="0" applyFont="1" applyFill="1" applyBorder="1" applyAlignment="1">
      <alignment horizontal="left" vertical="center"/>
    </xf>
    <xf numFmtId="0" fontId="38" fillId="32" borderId="14" xfId="0" applyFont="1" applyFill="1" applyBorder="1" applyAlignment="1">
      <alignment horizontal="left" vertical="center" wrapText="1"/>
    </xf>
    <xf numFmtId="0" fontId="38" fillId="32" borderId="30" xfId="0" applyFont="1" applyFill="1" applyBorder="1" applyAlignment="1">
      <alignment horizontal="left" vertical="center" wrapText="1"/>
    </xf>
    <xf numFmtId="0" fontId="39" fillId="34" borderId="10" xfId="0" applyFont="1" applyFill="1" applyBorder="1" applyAlignment="1">
      <alignment horizontal="left" vertical="center" wrapText="1"/>
    </xf>
    <xf numFmtId="0" fontId="39" fillId="34" borderId="11" xfId="0" applyFont="1" applyFill="1" applyBorder="1" applyAlignment="1">
      <alignment horizontal="left" vertical="center" wrapText="1"/>
    </xf>
    <xf numFmtId="0" fontId="39" fillId="34" borderId="12" xfId="0" applyFont="1" applyFill="1" applyBorder="1" applyAlignment="1">
      <alignment horizontal="left" vertical="center" wrapText="1"/>
    </xf>
    <xf numFmtId="0" fontId="42" fillId="0" borderId="10" xfId="41" applyFont="1" applyBorder="1" applyAlignment="1">
      <alignment horizontal="center" vertical="center"/>
    </xf>
    <xf numFmtId="0" fontId="42" fillId="0" borderId="11" xfId="41" applyFont="1" applyBorder="1" applyAlignment="1">
      <alignment horizontal="center" vertical="center"/>
    </xf>
    <xf numFmtId="49" fontId="45" fillId="0" borderId="14" xfId="41" applyNumberFormat="1" applyFont="1" applyBorder="1" applyAlignment="1">
      <alignment horizontal="center" vertical="center"/>
    </xf>
    <xf numFmtId="49" fontId="42" fillId="0" borderId="0" xfId="41" applyNumberFormat="1" applyFont="1" applyAlignment="1">
      <alignment horizontal="left" vertical="center"/>
    </xf>
    <xf numFmtId="43" fontId="43" fillId="0" borderId="14" xfId="28" applyFont="1" applyFill="1" applyBorder="1" applyAlignment="1">
      <alignment horizontal="left" vertical="top"/>
    </xf>
    <xf numFmtId="0" fontId="5" fillId="0" borderId="14" xfId="0" applyFont="1" applyBorder="1" applyAlignment="1">
      <alignment horizontal="left"/>
    </xf>
    <xf numFmtId="0" fontId="5" fillId="0" borderId="0" xfId="0" applyFont="1" applyBorder="1" applyAlignment="1">
      <alignment horizontal="left"/>
    </xf>
    <xf numFmtId="43" fontId="5" fillId="0" borderId="14" xfId="0" applyNumberFormat="1" applyFont="1" applyBorder="1" applyAlignment="1">
      <alignment horizontal="left"/>
    </xf>
    <xf numFmtId="43" fontId="25" fillId="0" borderId="11" xfId="0" applyNumberFormat="1" applyFont="1" applyBorder="1" applyAlignment="1">
      <alignment horizontal="left"/>
    </xf>
    <xf numFmtId="0" fontId="25" fillId="0" borderId="11" xfId="0" applyFont="1" applyBorder="1" applyAlignment="1">
      <alignment horizontal="left"/>
    </xf>
    <xf numFmtId="0" fontId="6" fillId="0" borderId="0" xfId="0" applyFont="1" applyAlignment="1">
      <alignment horizontal="left" wrapText="1"/>
    </xf>
    <xf numFmtId="0" fontId="4" fillId="0" borderId="0" xfId="0" applyFont="1" applyAlignment="1">
      <alignment horizontal="center"/>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6" fillId="0" borderId="0" xfId="0" applyFont="1" applyAlignment="1">
      <alignment horizontal="center"/>
    </xf>
    <xf numFmtId="0" fontId="26" fillId="0" borderId="0" xfId="0" applyFont="1" applyAlignment="1">
      <alignment horizontal="left"/>
    </xf>
    <xf numFmtId="0" fontId="26" fillId="0" borderId="15" xfId="0" applyFont="1" applyBorder="1" applyAlignment="1">
      <alignment horizontal="left"/>
    </xf>
    <xf numFmtId="0" fontId="2" fillId="0" borderId="0" xfId="0" applyFont="1" applyAlignment="1">
      <alignment horizontal="center" vertical="top"/>
    </xf>
    <xf numFmtId="0" fontId="26" fillId="0" borderId="0" xfId="0" applyFont="1" applyAlignment="1" applyProtection="1">
      <alignment horizontal="center"/>
    </xf>
    <xf numFmtId="0" fontId="26" fillId="0" borderId="15" xfId="0" applyFont="1" applyBorder="1" applyAlignment="1" applyProtection="1">
      <alignment horizontal="left" vertical="center" wrapText="1"/>
    </xf>
    <xf numFmtId="0" fontId="5" fillId="0" borderId="0" xfId="0" applyFont="1" applyBorder="1" applyAlignment="1" applyProtection="1">
      <alignment horizontal="left"/>
    </xf>
    <xf numFmtId="0" fontId="47" fillId="0" borderId="0" xfId="0" applyFont="1" applyBorder="1" applyAlignment="1" applyProtection="1">
      <alignment horizontal="center"/>
    </xf>
    <xf numFmtId="0" fontId="6" fillId="0" borderId="0" xfId="0" applyFont="1" applyAlignment="1" applyProtection="1">
      <alignment horizontal="left" wrapText="1"/>
    </xf>
    <xf numFmtId="0" fontId="26" fillId="0" borderId="0" xfId="0" applyFont="1" applyBorder="1" applyAlignment="1" applyProtection="1">
      <alignment horizontal="left"/>
    </xf>
    <xf numFmtId="0" fontId="26" fillId="0" borderId="0" xfId="0" applyFont="1" applyAlignment="1" applyProtection="1">
      <alignment horizontal="left"/>
    </xf>
    <xf numFmtId="0" fontId="38" fillId="35" borderId="0" xfId="0" applyFont="1" applyFill="1" applyBorder="1" applyAlignment="1">
      <alignment horizontal="center"/>
    </xf>
    <xf numFmtId="0" fontId="40" fillId="35" borderId="0" xfId="0" applyFont="1" applyFill="1"/>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Currency" xfId="31" builtinId="4"/>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Input" xfId="38" builtinId="20" customBuiltin="1"/>
    <cellStyle name="Linked Cell" xfId="39" builtinId="24" customBuiltin="1"/>
    <cellStyle name="Neutral" xfId="40" builtinId="28" customBuiltin="1"/>
    <cellStyle name="Normal" xfId="0" builtinId="0"/>
    <cellStyle name="Normal 2"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1171575</xdr:colOff>
      <xdr:row>0</xdr:row>
      <xdr:rowOff>781050</xdr:rowOff>
    </xdr:to>
    <xdr:pic>
      <xdr:nvPicPr>
        <xdr:cNvPr id="20" name="Picture 19">
          <a:extLst>
            <a:ext uri="{FF2B5EF4-FFF2-40B4-BE49-F238E27FC236}">
              <a16:creationId xmlns:a16="http://schemas.microsoft.com/office/drawing/2014/main" id="{B7E031F7-B4C3-4783-A08B-95D79A7D9766}"/>
            </a:ext>
          </a:extLst>
        </xdr:cNvPr>
        <xdr:cNvPicPr>
          <a:picLocks noChangeAspect="1"/>
        </xdr:cNvPicPr>
      </xdr:nvPicPr>
      <xdr:blipFill>
        <a:blip xmlns:r="http://schemas.openxmlformats.org/officeDocument/2006/relationships" r:embed="rId1"/>
        <a:stretch>
          <a:fillRect/>
        </a:stretch>
      </xdr:blipFill>
      <xdr:spPr>
        <a:xfrm>
          <a:off x="0" y="0"/>
          <a:ext cx="2019300" cy="781050"/>
        </a:xfrm>
        <a:prstGeom prst="rect">
          <a:avLst/>
        </a:prstGeom>
      </xdr:spPr>
    </xdr:pic>
    <xdr:clientData/>
  </xdr:twoCellAnchor>
  <xdr:twoCellAnchor editAs="oneCell">
    <xdr:from>
      <xdr:col>12</xdr:col>
      <xdr:colOff>3467100</xdr:colOff>
      <xdr:row>0</xdr:row>
      <xdr:rowOff>0</xdr:rowOff>
    </xdr:from>
    <xdr:to>
      <xdr:col>12</xdr:col>
      <xdr:colOff>4457700</xdr:colOff>
      <xdr:row>0</xdr:row>
      <xdr:rowOff>819150</xdr:rowOff>
    </xdr:to>
    <xdr:pic>
      <xdr:nvPicPr>
        <xdr:cNvPr id="28" name="Picture 27">
          <a:extLst>
            <a:ext uri="{FF2B5EF4-FFF2-40B4-BE49-F238E27FC236}">
              <a16:creationId xmlns:a16="http://schemas.microsoft.com/office/drawing/2014/main" id="{76A6A535-8B6A-4EFB-853B-5CFACAC685FD}"/>
            </a:ext>
            <a:ext uri="{147F2762-F138-4A5C-976F-8EAC2B608ADB}">
              <a16:predDERef xmlns:a16="http://schemas.microsoft.com/office/drawing/2014/main" pred="{B7E031F7-B4C3-4783-A08B-95D79A7D9766}"/>
            </a:ext>
          </a:extLst>
        </xdr:cNvPr>
        <xdr:cNvPicPr>
          <a:picLocks noChangeAspect="1"/>
        </xdr:cNvPicPr>
      </xdr:nvPicPr>
      <xdr:blipFill>
        <a:blip xmlns:r="http://schemas.openxmlformats.org/officeDocument/2006/relationships" r:embed="rId2"/>
        <a:stretch>
          <a:fillRect/>
        </a:stretch>
      </xdr:blipFill>
      <xdr:spPr>
        <a:xfrm>
          <a:off x="14649450" y="0"/>
          <a:ext cx="99060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3</xdr:col>
      <xdr:colOff>114300</xdr:colOff>
      <xdr:row>0</xdr:row>
      <xdr:rowOff>466725</xdr:rowOff>
    </xdr:to>
    <xdr:pic>
      <xdr:nvPicPr>
        <xdr:cNvPr id="9276" name="Picture 1">
          <a:extLst>
            <a:ext uri="{FF2B5EF4-FFF2-40B4-BE49-F238E27FC236}">
              <a16:creationId xmlns:a16="http://schemas.microsoft.com/office/drawing/2014/main" id="{00000000-0008-0000-0100-00003C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1430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904875</xdr:colOff>
      <xdr:row>3</xdr:row>
      <xdr:rowOff>38100</xdr:rowOff>
    </xdr:to>
    <xdr:pic>
      <xdr:nvPicPr>
        <xdr:cNvPr id="3153" name="Picture 1">
          <a:extLst>
            <a:ext uri="{FF2B5EF4-FFF2-40B4-BE49-F238E27FC236}">
              <a16:creationId xmlns:a16="http://schemas.microsoft.com/office/drawing/2014/main" id="{00000000-0008-0000-0200-00005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9048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38100</xdr:rowOff>
    </xdr:from>
    <xdr:to>
      <xdr:col>0</xdr:col>
      <xdr:colOff>904875</xdr:colOff>
      <xdr:row>2</xdr:row>
      <xdr:rowOff>219075</xdr:rowOff>
    </xdr:to>
    <xdr:pic>
      <xdr:nvPicPr>
        <xdr:cNvPr id="10280" name="Picture 5" descr="FHI360 Horizontal Color">
          <a:extLst>
            <a:ext uri="{FF2B5EF4-FFF2-40B4-BE49-F238E27FC236}">
              <a16:creationId xmlns:a16="http://schemas.microsoft.com/office/drawing/2014/main" id="{00000000-0008-0000-0400-000028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76"/>
        <a:stretch>
          <a:fillRect/>
        </a:stretch>
      </xdr:blipFill>
      <xdr:spPr bwMode="auto">
        <a:xfrm>
          <a:off x="0" y="38100"/>
          <a:ext cx="9048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41"/>
  <sheetViews>
    <sheetView tabSelected="1" topLeftCell="A89" zoomScale="90" zoomScaleNormal="90" workbookViewId="0">
      <selection activeCell="E95" sqref="E95"/>
    </sheetView>
  </sheetViews>
  <sheetFormatPr defaultColWidth="9.1796875" defaultRowHeight="13" x14ac:dyDescent="0.3"/>
  <cols>
    <col min="1" max="1" width="4.26953125" style="52" customWidth="1"/>
    <col min="2" max="2" width="4.26953125" style="79" customWidth="1"/>
    <col min="3" max="3" width="4.1796875" style="52" customWidth="1"/>
    <col min="4" max="4" width="28.81640625" style="52" customWidth="1"/>
    <col min="5" max="5" width="11" style="52" customWidth="1"/>
    <col min="6" max="6" width="9.7265625" style="52" customWidth="1"/>
    <col min="7" max="7" width="7.7265625" style="52" customWidth="1"/>
    <col min="8" max="8" width="15.54296875" style="52" customWidth="1"/>
    <col min="9" max="9" width="15.7265625" style="52" customWidth="1"/>
    <col min="10" max="10" width="1.26953125" style="57" customWidth="1"/>
    <col min="11" max="11" width="16.26953125" style="52" customWidth="1"/>
    <col min="12" max="12" width="48.81640625" style="118" customWidth="1"/>
    <col min="13" max="13" width="70.26953125" style="118" customWidth="1"/>
    <col min="14" max="45" width="9.1796875" style="118"/>
    <col min="46" max="16384" width="9.1796875" style="52"/>
  </cols>
  <sheetData>
    <row r="1" spans="1:45" ht="72" customHeight="1" x14ac:dyDescent="0.3">
      <c r="A1" s="373"/>
      <c r="B1" s="373"/>
      <c r="C1" s="373"/>
      <c r="D1" s="373"/>
      <c r="E1" s="373"/>
      <c r="F1" s="373"/>
      <c r="G1" s="373"/>
      <c r="H1" s="373"/>
      <c r="I1" s="373"/>
      <c r="J1" s="373"/>
      <c r="K1" s="373"/>
      <c r="L1" s="373"/>
      <c r="M1" s="373"/>
    </row>
    <row r="2" spans="1:45" ht="21.75" customHeight="1" x14ac:dyDescent="0.3">
      <c r="A2" s="372" t="s">
        <v>0</v>
      </c>
      <c r="B2" s="362"/>
      <c r="C2" s="370"/>
      <c r="D2" s="370"/>
      <c r="E2" s="370"/>
      <c r="F2" s="370"/>
      <c r="G2" s="370"/>
      <c r="H2" s="370"/>
      <c r="I2" s="370"/>
      <c r="J2" s="370"/>
      <c r="K2" s="370"/>
      <c r="L2" s="370"/>
      <c r="M2" s="370"/>
    </row>
    <row r="3" spans="1:45" ht="21.75" customHeight="1" x14ac:dyDescent="0.3">
      <c r="A3" s="387" t="s">
        <v>387</v>
      </c>
      <c r="B3" s="387"/>
      <c r="C3" s="387"/>
      <c r="D3" s="387"/>
      <c r="E3" s="387"/>
      <c r="F3" s="387"/>
      <c r="G3" s="387"/>
      <c r="H3" s="387"/>
      <c r="I3" s="387"/>
      <c r="J3" s="387"/>
      <c r="K3" s="387"/>
      <c r="L3" s="387"/>
      <c r="M3" s="387"/>
    </row>
    <row r="4" spans="1:45" ht="15.75" customHeight="1" x14ac:dyDescent="0.3">
      <c r="A4" s="362"/>
      <c r="B4" s="362"/>
      <c r="C4" s="362"/>
      <c r="D4" s="362"/>
      <c r="E4" s="362"/>
      <c r="F4" s="362"/>
      <c r="G4" s="362"/>
      <c r="H4" s="362"/>
      <c r="I4" s="362"/>
      <c r="J4" s="362"/>
      <c r="K4" s="362"/>
    </row>
    <row r="5" spans="1:45" x14ac:dyDescent="0.3">
      <c r="A5" s="232" t="s">
        <v>385</v>
      </c>
      <c r="B5" s="53"/>
      <c r="C5" s="54"/>
      <c r="D5" s="233"/>
      <c r="E5" s="55"/>
      <c r="F5" s="55"/>
      <c r="G5" s="55"/>
      <c r="H5" s="291" t="s">
        <v>1</v>
      </c>
      <c r="I5" s="234">
        <v>43468</v>
      </c>
      <c r="J5" s="55"/>
      <c r="K5" s="55"/>
    </row>
    <row r="6" spans="1:45" x14ac:dyDescent="0.3">
      <c r="A6" s="397" t="s">
        <v>2</v>
      </c>
      <c r="B6" s="397"/>
      <c r="C6" s="397"/>
      <c r="D6" s="360"/>
      <c r="E6" s="55"/>
      <c r="F6" s="55"/>
      <c r="G6" s="55"/>
      <c r="H6" s="291" t="s">
        <v>3</v>
      </c>
      <c r="I6" s="234" t="s">
        <v>4</v>
      </c>
      <c r="J6" s="55"/>
      <c r="K6" s="55"/>
    </row>
    <row r="7" spans="1:45" x14ac:dyDescent="0.3">
      <c r="A7" s="54" t="s">
        <v>5</v>
      </c>
      <c r="C7" s="232"/>
      <c r="D7" s="360"/>
      <c r="E7" s="55"/>
      <c r="F7" s="55"/>
      <c r="G7" s="55"/>
      <c r="J7" s="55"/>
      <c r="K7" s="55"/>
    </row>
    <row r="8" spans="1:45" x14ac:dyDescent="0.3">
      <c r="A8" s="397" t="s">
        <v>386</v>
      </c>
      <c r="B8" s="397"/>
      <c r="C8" s="397"/>
      <c r="D8" s="264"/>
      <c r="E8" s="265"/>
      <c r="F8" s="265"/>
      <c r="G8" s="265"/>
      <c r="H8" s="265"/>
      <c r="I8" s="265"/>
      <c r="J8" s="265"/>
      <c r="K8" s="265"/>
    </row>
    <row r="9" spans="1:45" s="118" customFormat="1" x14ac:dyDescent="0.3">
      <c r="A9" s="331"/>
      <c r="B9" s="331"/>
      <c r="C9" s="331"/>
      <c r="D9" s="265"/>
      <c r="E9" s="265"/>
      <c r="F9" s="265"/>
      <c r="G9" s="265"/>
      <c r="H9" s="265"/>
      <c r="I9" s="265"/>
      <c r="J9" s="265"/>
      <c r="K9" s="265"/>
    </row>
    <row r="10" spans="1:45" ht="22.5" customHeight="1" x14ac:dyDescent="0.3">
      <c r="A10" s="347" t="s">
        <v>6</v>
      </c>
      <c r="B10" s="332"/>
      <c r="C10" s="333"/>
      <c r="D10" s="333"/>
      <c r="E10" s="333"/>
      <c r="F10" s="333"/>
      <c r="G10" s="333"/>
      <c r="H10" s="449"/>
      <c r="I10" s="450"/>
    </row>
    <row r="11" spans="1:45" ht="12.75" customHeight="1" thickBot="1" x14ac:dyDescent="0.35">
      <c r="A11" s="120"/>
      <c r="B11" s="282"/>
      <c r="C11" s="118"/>
      <c r="D11" s="118"/>
      <c r="E11" s="118"/>
      <c r="F11" s="118"/>
      <c r="G11" s="118"/>
      <c r="H11" s="55"/>
      <c r="I11" s="56"/>
    </row>
    <row r="12" spans="1:45" s="60" customFormat="1" ht="26.25" customHeight="1" thickBot="1" x14ac:dyDescent="0.35">
      <c r="A12" s="58"/>
      <c r="B12" s="59"/>
      <c r="H12" s="61" t="s">
        <v>7</v>
      </c>
      <c r="I12" s="312" t="s">
        <v>8</v>
      </c>
      <c r="J12" s="62"/>
      <c r="K12" s="321" t="s">
        <v>9</v>
      </c>
      <c r="L12" s="388" t="s">
        <v>10</v>
      </c>
      <c r="M12" s="391" t="s">
        <v>11</v>
      </c>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row>
    <row r="13" spans="1:45" s="60" customFormat="1" ht="26" x14ac:dyDescent="0.3">
      <c r="B13" s="59"/>
      <c r="H13" s="266" t="s">
        <v>12</v>
      </c>
      <c r="I13" s="266" t="s">
        <v>13</v>
      </c>
      <c r="J13" s="267"/>
      <c r="K13" s="322" t="s">
        <v>14</v>
      </c>
      <c r="L13" s="389"/>
      <c r="M13" s="391"/>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row>
    <row r="14" spans="1:45" ht="18" customHeight="1" thickBot="1" x14ac:dyDescent="0.35">
      <c r="A14" s="63" t="s">
        <v>15</v>
      </c>
      <c r="B14" s="64" t="s">
        <v>16</v>
      </c>
      <c r="C14" s="65"/>
      <c r="D14" s="66"/>
      <c r="E14" s="67" t="s">
        <v>17</v>
      </c>
      <c r="F14" s="67" t="s">
        <v>18</v>
      </c>
      <c r="G14" s="67" t="s">
        <v>19</v>
      </c>
      <c r="H14" s="68" t="s">
        <v>20</v>
      </c>
      <c r="I14" s="68" t="s">
        <v>21</v>
      </c>
      <c r="J14" s="55"/>
      <c r="K14" s="323" t="s">
        <v>22</v>
      </c>
      <c r="L14" s="390"/>
      <c r="M14" s="391"/>
    </row>
    <row r="15" spans="1:45" ht="28.5" customHeight="1" x14ac:dyDescent="0.3">
      <c r="A15" s="374"/>
      <c r="B15" s="375"/>
      <c r="C15" s="376" t="s">
        <v>23</v>
      </c>
      <c r="D15" s="377"/>
      <c r="E15" s="237"/>
      <c r="F15" s="304">
        <v>12</v>
      </c>
      <c r="G15" s="329">
        <v>1</v>
      </c>
      <c r="H15" s="239">
        <f>SUM(G15*F15*E15)</f>
        <v>0</v>
      </c>
      <c r="I15" s="239">
        <f>SUM(G15*9*E15)</f>
        <v>0</v>
      </c>
      <c r="J15" s="104"/>
      <c r="K15" s="72">
        <f>+I15+H15</f>
        <v>0</v>
      </c>
      <c r="L15" s="334" t="s">
        <v>24</v>
      </c>
      <c r="M15" s="392" t="s">
        <v>25</v>
      </c>
    </row>
    <row r="16" spans="1:45" ht="29.25" customHeight="1" x14ac:dyDescent="0.3">
      <c r="A16" s="363"/>
      <c r="B16" s="364"/>
      <c r="C16" s="376" t="s">
        <v>26</v>
      </c>
      <c r="D16" s="377"/>
      <c r="E16" s="237"/>
      <c r="F16" s="304">
        <v>12</v>
      </c>
      <c r="G16" s="329">
        <v>0.75</v>
      </c>
      <c r="H16" s="239">
        <f t="shared" ref="H16:H19" si="0">SUM(G16*F16*E16)</f>
        <v>0</v>
      </c>
      <c r="I16" s="239">
        <f t="shared" ref="I16:I19" si="1">SUM(G16*9*E16)</f>
        <v>0</v>
      </c>
      <c r="J16" s="104"/>
      <c r="K16" s="72">
        <f t="shared" ref="K16:K18" si="2">+I16+H16</f>
        <v>0</v>
      </c>
      <c r="L16" s="334" t="s">
        <v>27</v>
      </c>
      <c r="M16" s="392"/>
    </row>
    <row r="17" spans="1:13" ht="29.25" customHeight="1" x14ac:dyDescent="0.3">
      <c r="A17" s="363"/>
      <c r="B17" s="364"/>
      <c r="C17" s="376" t="s">
        <v>28</v>
      </c>
      <c r="D17" s="377"/>
      <c r="E17" s="237"/>
      <c r="F17" s="304">
        <v>12</v>
      </c>
      <c r="G17" s="329">
        <v>1</v>
      </c>
      <c r="H17" s="239">
        <f t="shared" si="0"/>
        <v>0</v>
      </c>
      <c r="I17" s="239">
        <f t="shared" si="1"/>
        <v>0</v>
      </c>
      <c r="J17" s="104"/>
      <c r="K17" s="72">
        <f t="shared" si="2"/>
        <v>0</v>
      </c>
      <c r="L17" s="334" t="s">
        <v>29</v>
      </c>
      <c r="M17" s="392"/>
    </row>
    <row r="18" spans="1:13" ht="27.75" customHeight="1" x14ac:dyDescent="0.3">
      <c r="A18" s="363"/>
      <c r="B18" s="364"/>
      <c r="C18" s="398" t="s">
        <v>30</v>
      </c>
      <c r="D18" s="399"/>
      <c r="E18" s="237"/>
      <c r="F18" s="304">
        <v>12</v>
      </c>
      <c r="G18" s="329">
        <v>0.5</v>
      </c>
      <c r="H18" s="239">
        <f t="shared" si="0"/>
        <v>0</v>
      </c>
      <c r="I18" s="239">
        <v>0</v>
      </c>
      <c r="J18" s="104"/>
      <c r="K18" s="72">
        <f t="shared" si="2"/>
        <v>0</v>
      </c>
      <c r="L18" s="334" t="s">
        <v>31</v>
      </c>
      <c r="M18" s="392"/>
    </row>
    <row r="19" spans="1:13" ht="18" customHeight="1" x14ac:dyDescent="0.3">
      <c r="A19" s="395"/>
      <c r="B19" s="396"/>
      <c r="C19" s="376" t="s">
        <v>32</v>
      </c>
      <c r="D19" s="377"/>
      <c r="E19" s="239"/>
      <c r="F19" s="236"/>
      <c r="G19" s="238"/>
      <c r="H19" s="239">
        <f t="shared" si="0"/>
        <v>0</v>
      </c>
      <c r="I19" s="239">
        <f t="shared" si="1"/>
        <v>0</v>
      </c>
      <c r="J19" s="104"/>
      <c r="K19" s="72">
        <f>+I19+H19</f>
        <v>0</v>
      </c>
      <c r="L19" s="335"/>
      <c r="M19" s="392"/>
    </row>
    <row r="20" spans="1:13" ht="1.5" customHeight="1" x14ac:dyDescent="0.3">
      <c r="A20" s="99"/>
      <c r="B20" s="100"/>
      <c r="C20" s="101"/>
      <c r="D20" s="101"/>
      <c r="E20" s="102"/>
      <c r="F20" s="101"/>
      <c r="G20" s="103"/>
      <c r="H20" s="105"/>
      <c r="I20" s="105"/>
      <c r="J20" s="106"/>
      <c r="K20" s="107"/>
      <c r="M20" s="392"/>
    </row>
    <row r="21" spans="1:13" ht="18" customHeight="1" x14ac:dyDescent="0.3">
      <c r="A21" s="74"/>
      <c r="B21" s="75"/>
      <c r="C21" s="76" t="s">
        <v>33</v>
      </c>
      <c r="D21" s="76"/>
      <c r="E21" s="77"/>
      <c r="F21" s="78"/>
      <c r="G21" s="78"/>
      <c r="H21" s="108">
        <f>SUM(H15:H20)</f>
        <v>0</v>
      </c>
      <c r="I21" s="108">
        <f>SUM(I15:I20)</f>
        <v>0</v>
      </c>
      <c r="J21" s="104"/>
      <c r="K21" s="85">
        <f>SUM(K15:K20)</f>
        <v>0</v>
      </c>
      <c r="L21" s="336"/>
      <c r="M21" s="392"/>
    </row>
    <row r="22" spans="1:13" x14ac:dyDescent="0.3">
      <c r="A22" s="58"/>
      <c r="E22" s="80"/>
      <c r="H22" s="80"/>
      <c r="I22" s="104"/>
      <c r="J22" s="104"/>
      <c r="K22" s="80"/>
    </row>
    <row r="23" spans="1:13" ht="40.5" customHeight="1" x14ac:dyDescent="0.3">
      <c r="A23" s="63" t="s">
        <v>34</v>
      </c>
      <c r="B23" s="64" t="s">
        <v>388</v>
      </c>
      <c r="C23" s="65"/>
      <c r="D23" s="66"/>
      <c r="E23" s="240" t="s">
        <v>35</v>
      </c>
      <c r="F23" s="241"/>
      <c r="G23" s="235"/>
      <c r="H23" s="239"/>
      <c r="I23" s="239"/>
      <c r="J23" s="104"/>
      <c r="K23" s="72">
        <f>+I23+H23</f>
        <v>0</v>
      </c>
      <c r="L23" s="325"/>
      <c r="M23" s="348" t="s">
        <v>36</v>
      </c>
    </row>
    <row r="24" spans="1:13" x14ac:dyDescent="0.3">
      <c r="A24" s="58"/>
      <c r="E24" s="60"/>
      <c r="F24" s="83"/>
      <c r="H24" s="80"/>
      <c r="I24" s="104"/>
      <c r="J24" s="104"/>
      <c r="K24" s="80"/>
    </row>
    <row r="25" spans="1:13" ht="18" customHeight="1" x14ac:dyDescent="0.3">
      <c r="A25" s="63" t="s">
        <v>37</v>
      </c>
      <c r="B25" s="64" t="s">
        <v>38</v>
      </c>
      <c r="C25" s="65"/>
      <c r="D25" s="66"/>
      <c r="E25" s="67"/>
      <c r="F25" s="67" t="s">
        <v>39</v>
      </c>
      <c r="G25" s="67" t="s">
        <v>40</v>
      </c>
      <c r="H25" s="109"/>
      <c r="I25" s="109"/>
      <c r="J25" s="104"/>
      <c r="K25" s="109"/>
    </row>
    <row r="26" spans="1:13" ht="18" customHeight="1" x14ac:dyDescent="0.3">
      <c r="A26" s="176"/>
      <c r="B26" s="97"/>
      <c r="C26" s="400"/>
      <c r="D26" s="401"/>
      <c r="E26" s="237"/>
      <c r="F26" s="237"/>
      <c r="G26" s="237"/>
      <c r="H26" s="239"/>
      <c r="I26" s="239"/>
      <c r="J26" s="104"/>
      <c r="K26" s="72">
        <f>+I26+H26</f>
        <v>0</v>
      </c>
      <c r="L26" s="356" t="s">
        <v>389</v>
      </c>
      <c r="M26" s="394"/>
    </row>
    <row r="27" spans="1:13" ht="1.5" customHeight="1" x14ac:dyDescent="0.3">
      <c r="A27" s="99"/>
      <c r="B27" s="100"/>
      <c r="C27" s="101"/>
      <c r="D27" s="101"/>
      <c r="E27" s="105"/>
      <c r="F27" s="105"/>
      <c r="G27" s="105"/>
      <c r="H27" s="105"/>
      <c r="I27" s="105"/>
      <c r="J27" s="106"/>
      <c r="K27" s="107"/>
      <c r="L27" s="326"/>
      <c r="M27" s="394"/>
    </row>
    <row r="28" spans="1:13" ht="18" customHeight="1" x14ac:dyDescent="0.3">
      <c r="A28" s="74"/>
      <c r="B28" s="75"/>
      <c r="C28" s="76" t="s">
        <v>41</v>
      </c>
      <c r="D28" s="76"/>
      <c r="E28" s="77"/>
      <c r="F28" s="78"/>
      <c r="G28" s="78"/>
      <c r="H28" s="108">
        <f>SUM(H26:H27)</f>
        <v>0</v>
      </c>
      <c r="I28" s="108">
        <f>SUM(I26:I27)</f>
        <v>0</v>
      </c>
      <c r="J28" s="104"/>
      <c r="K28" s="85">
        <f>SUM(K26:K27)</f>
        <v>0</v>
      </c>
      <c r="L28" s="327"/>
      <c r="M28" s="394"/>
    </row>
    <row r="29" spans="1:13" x14ac:dyDescent="0.3">
      <c r="A29" s="58"/>
      <c r="E29" s="60"/>
      <c r="F29" s="83"/>
      <c r="H29" s="80"/>
      <c r="I29" s="104"/>
      <c r="J29" s="104"/>
      <c r="K29" s="80"/>
    </row>
    <row r="30" spans="1:13" ht="18" customHeight="1" x14ac:dyDescent="0.3">
      <c r="A30" s="63" t="s">
        <v>42</v>
      </c>
      <c r="B30" s="64" t="s">
        <v>43</v>
      </c>
      <c r="C30" s="65"/>
      <c r="D30" s="66"/>
      <c r="E30" s="67" t="s">
        <v>44</v>
      </c>
      <c r="F30" s="271" t="s">
        <v>45</v>
      </c>
      <c r="G30" s="113" t="s">
        <v>46</v>
      </c>
      <c r="H30" s="109"/>
      <c r="I30" s="109"/>
      <c r="J30" s="104"/>
      <c r="K30" s="109"/>
    </row>
    <row r="31" spans="1:13" ht="18" customHeight="1" x14ac:dyDescent="0.3">
      <c r="A31" s="374"/>
      <c r="B31" s="375"/>
      <c r="C31" s="242"/>
      <c r="D31" s="243"/>
      <c r="E31" s="244"/>
      <c r="F31" s="272"/>
      <c r="G31" s="244"/>
      <c r="H31" s="239"/>
      <c r="I31" s="244"/>
      <c r="J31" s="104"/>
      <c r="K31" s="72">
        <f>+I31+H31</f>
        <v>0</v>
      </c>
      <c r="L31" s="324"/>
      <c r="M31" s="393" t="s">
        <v>47</v>
      </c>
    </row>
    <row r="32" spans="1:13" ht="18" customHeight="1" thickBot="1" x14ac:dyDescent="0.35">
      <c r="A32" s="402"/>
      <c r="B32" s="403"/>
      <c r="C32" s="245"/>
      <c r="D32" s="246"/>
      <c r="E32" s="247"/>
      <c r="F32" s="273"/>
      <c r="G32" s="247"/>
      <c r="H32" s="247"/>
      <c r="I32" s="247"/>
      <c r="J32" s="104"/>
      <c r="K32" s="72">
        <f>+I32+H32</f>
        <v>0</v>
      </c>
      <c r="L32" s="324"/>
      <c r="M32" s="393"/>
    </row>
    <row r="33" spans="1:45" ht="1.5" customHeight="1" x14ac:dyDescent="0.3">
      <c r="A33" s="114"/>
      <c r="B33" s="115"/>
      <c r="C33" s="101"/>
      <c r="D33" s="116"/>
      <c r="E33" s="102"/>
      <c r="F33" s="274"/>
      <c r="G33" s="106"/>
      <c r="H33" s="105"/>
      <c r="I33" s="105"/>
      <c r="J33" s="106"/>
      <c r="K33" s="107"/>
      <c r="L33" s="326"/>
      <c r="M33" s="393"/>
    </row>
    <row r="34" spans="1:45" ht="18" customHeight="1" x14ac:dyDescent="0.3">
      <c r="A34" s="74"/>
      <c r="B34" s="75"/>
      <c r="C34" s="76" t="s">
        <v>48</v>
      </c>
      <c r="D34" s="84"/>
      <c r="E34" s="77"/>
      <c r="F34" s="275"/>
      <c r="G34" s="78"/>
      <c r="H34" s="108">
        <f>SUM(H31:H33)</f>
        <v>0</v>
      </c>
      <c r="I34" s="108">
        <f>SUM(I31:I33)</f>
        <v>0</v>
      </c>
      <c r="J34" s="104"/>
      <c r="K34" s="108">
        <f>SUM(K31:K33)</f>
        <v>0</v>
      </c>
      <c r="L34" s="327"/>
      <c r="M34" s="393"/>
    </row>
    <row r="35" spans="1:45" x14ac:dyDescent="0.3">
      <c r="A35" s="58"/>
      <c r="B35" s="86"/>
      <c r="E35" s="60"/>
      <c r="F35" s="276"/>
      <c r="H35" s="80"/>
      <c r="I35" s="104"/>
      <c r="J35" s="104"/>
      <c r="K35" s="80"/>
    </row>
    <row r="36" spans="1:45" ht="18" customHeight="1" x14ac:dyDescent="0.3">
      <c r="A36" s="63" t="s">
        <v>49</v>
      </c>
      <c r="B36" s="64" t="s">
        <v>50</v>
      </c>
      <c r="C36" s="64"/>
      <c r="D36" s="87"/>
      <c r="E36" s="67" t="s">
        <v>51</v>
      </c>
      <c r="F36" s="271" t="s">
        <v>52</v>
      </c>
      <c r="G36" s="277" t="s">
        <v>53</v>
      </c>
      <c r="H36" s="109"/>
      <c r="I36" s="109"/>
      <c r="J36" s="104"/>
      <c r="K36" s="109"/>
    </row>
    <row r="37" spans="1:45" ht="18" customHeight="1" x14ac:dyDescent="0.3">
      <c r="A37" s="383"/>
      <c r="B37" s="384"/>
      <c r="C37" s="270" t="s">
        <v>54</v>
      </c>
      <c r="D37" s="235"/>
      <c r="E37" s="256"/>
      <c r="F37" s="256"/>
      <c r="G37" s="256"/>
      <c r="H37" s="239"/>
      <c r="I37" s="239"/>
      <c r="J37" s="104"/>
      <c r="K37" s="72">
        <f t="shared" ref="K37:K44" si="3">+I37+H37</f>
        <v>0</v>
      </c>
      <c r="L37" s="335"/>
      <c r="M37" s="349"/>
    </row>
    <row r="38" spans="1:45" s="92" customFormat="1" ht="28.5" customHeight="1" x14ac:dyDescent="0.25">
      <c r="A38" s="381"/>
      <c r="B38" s="382"/>
      <c r="C38" s="285" t="s">
        <v>55</v>
      </c>
      <c r="D38" s="269"/>
      <c r="E38" s="302"/>
      <c r="F38" s="302"/>
      <c r="G38" s="302"/>
      <c r="H38" s="306">
        <f>SUM(F38*E38)</f>
        <v>0</v>
      </c>
      <c r="I38" s="306">
        <f>SUM(F38*9)</f>
        <v>0</v>
      </c>
      <c r="J38" s="112"/>
      <c r="K38" s="338">
        <f t="shared" si="3"/>
        <v>0</v>
      </c>
      <c r="L38" s="340"/>
      <c r="M38" s="350" t="s">
        <v>56</v>
      </c>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row>
    <row r="39" spans="1:45" ht="18" customHeight="1" x14ac:dyDescent="0.3">
      <c r="A39" s="88"/>
      <c r="B39" s="89"/>
      <c r="C39" s="241"/>
      <c r="D39" s="235"/>
      <c r="E39" s="256"/>
      <c r="F39" s="256"/>
      <c r="G39" s="256"/>
      <c r="H39" s="239"/>
      <c r="I39" s="239"/>
      <c r="J39" s="104"/>
      <c r="K39" s="72">
        <f t="shared" si="3"/>
        <v>0</v>
      </c>
      <c r="L39" s="335"/>
      <c r="M39" s="349"/>
    </row>
    <row r="40" spans="1:45" ht="25.5" customHeight="1" x14ac:dyDescent="0.3">
      <c r="A40" s="88"/>
      <c r="B40" s="89"/>
      <c r="C40" s="412" t="s">
        <v>57</v>
      </c>
      <c r="D40" s="413"/>
      <c r="E40" s="256"/>
      <c r="F40" s="256"/>
      <c r="G40" s="256"/>
      <c r="H40" s="239"/>
      <c r="I40" s="239"/>
      <c r="J40" s="104"/>
      <c r="K40" s="72">
        <f t="shared" si="3"/>
        <v>0</v>
      </c>
      <c r="L40" s="335"/>
      <c r="M40" s="349"/>
    </row>
    <row r="41" spans="1:45" ht="27.75" customHeight="1" x14ac:dyDescent="0.3">
      <c r="A41" s="385"/>
      <c r="B41" s="386"/>
      <c r="C41" s="241"/>
      <c r="D41" s="269" t="s">
        <v>58</v>
      </c>
      <c r="E41" s="256"/>
      <c r="F41" s="256"/>
      <c r="G41" s="256"/>
      <c r="H41" s="239"/>
      <c r="I41" s="239"/>
      <c r="J41" s="104"/>
      <c r="K41" s="72">
        <f t="shared" si="3"/>
        <v>0</v>
      </c>
      <c r="L41" s="339" t="s">
        <v>59</v>
      </c>
      <c r="M41" s="355" t="s">
        <v>60</v>
      </c>
    </row>
    <row r="42" spans="1:45" ht="65" x14ac:dyDescent="0.3">
      <c r="A42" s="88"/>
      <c r="B42" s="89"/>
      <c r="C42" s="241"/>
      <c r="D42" s="269" t="s">
        <v>61</v>
      </c>
      <c r="E42" s="337">
        <f>3*12.5</f>
        <v>37.5</v>
      </c>
      <c r="F42" s="337">
        <v>248</v>
      </c>
      <c r="G42" s="310" t="s">
        <v>62</v>
      </c>
      <c r="H42" s="306">
        <f>SUM(F42*E42)</f>
        <v>9300</v>
      </c>
      <c r="I42" s="306"/>
      <c r="J42" s="112"/>
      <c r="K42" s="338">
        <f t="shared" si="3"/>
        <v>9300</v>
      </c>
      <c r="L42" s="341" t="s">
        <v>390</v>
      </c>
      <c r="M42" s="349"/>
    </row>
    <row r="43" spans="1:45" ht="50.25" customHeight="1" x14ac:dyDescent="0.3">
      <c r="A43" s="385"/>
      <c r="B43" s="386"/>
      <c r="C43" s="241"/>
      <c r="D43" s="269" t="s">
        <v>63</v>
      </c>
      <c r="E43" s="337">
        <f>3*12</f>
        <v>36</v>
      </c>
      <c r="F43" s="337">
        <v>188</v>
      </c>
      <c r="G43" s="310" t="s">
        <v>64</v>
      </c>
      <c r="H43" s="306">
        <f>SUM(F43*E43)</f>
        <v>6768</v>
      </c>
      <c r="I43" s="306"/>
      <c r="J43" s="112"/>
      <c r="K43" s="338">
        <f t="shared" si="3"/>
        <v>6768</v>
      </c>
      <c r="L43" s="341" t="s">
        <v>65</v>
      </c>
      <c r="M43" s="349"/>
    </row>
    <row r="44" spans="1:45" ht="18" customHeight="1" thickBot="1" x14ac:dyDescent="0.35">
      <c r="A44" s="90"/>
      <c r="B44" s="73"/>
      <c r="C44" s="245"/>
      <c r="D44" s="245"/>
      <c r="E44" s="256"/>
      <c r="F44" s="256"/>
      <c r="G44" s="236"/>
      <c r="H44" s="247"/>
      <c r="I44" s="247"/>
      <c r="J44" s="104"/>
      <c r="K44" s="72">
        <f t="shared" si="3"/>
        <v>0</v>
      </c>
      <c r="L44" s="335"/>
      <c r="M44" s="349"/>
    </row>
    <row r="45" spans="1:45" ht="1.5" customHeight="1" x14ac:dyDescent="0.3">
      <c r="A45" s="114"/>
      <c r="B45" s="115"/>
      <c r="C45" s="101"/>
      <c r="D45" s="116"/>
      <c r="E45" s="116"/>
      <c r="F45" s="116"/>
      <c r="G45" s="116"/>
      <c r="H45" s="105"/>
      <c r="I45" s="105"/>
      <c r="J45" s="106"/>
      <c r="K45" s="107"/>
      <c r="L45" s="335"/>
      <c r="M45" s="349"/>
    </row>
    <row r="46" spans="1:45" ht="18" customHeight="1" x14ac:dyDescent="0.3">
      <c r="A46" s="57"/>
      <c r="B46" s="89"/>
      <c r="C46" s="76" t="s">
        <v>66</v>
      </c>
      <c r="D46" s="76"/>
      <c r="E46" s="77"/>
      <c r="F46" s="78"/>
      <c r="G46" s="78"/>
      <c r="H46" s="85">
        <f>SUM(H37:H45)</f>
        <v>16068</v>
      </c>
      <c r="I46" s="85">
        <f>SUM(I37:I45)</f>
        <v>0</v>
      </c>
      <c r="J46" s="104"/>
      <c r="K46" s="85">
        <f>SUM(K37:K45)</f>
        <v>16068</v>
      </c>
      <c r="L46" s="335"/>
      <c r="M46" s="349"/>
    </row>
    <row r="47" spans="1:45" x14ac:dyDescent="0.3">
      <c r="H47" s="80"/>
      <c r="I47" s="104"/>
      <c r="J47" s="104"/>
      <c r="K47" s="80"/>
    </row>
    <row r="48" spans="1:45" s="92" customFormat="1" ht="18" customHeight="1" x14ac:dyDescent="0.3">
      <c r="A48" s="117"/>
      <c r="B48" s="89"/>
      <c r="C48" s="57"/>
      <c r="D48" s="57"/>
      <c r="E48" s="57"/>
      <c r="F48" s="57"/>
      <c r="G48" s="57"/>
      <c r="H48" s="104"/>
      <c r="I48" s="104"/>
      <c r="J48" s="104"/>
      <c r="K48" s="104"/>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row>
    <row r="49" spans="1:13" ht="18" customHeight="1" x14ac:dyDescent="0.3">
      <c r="A49" s="63" t="s">
        <v>67</v>
      </c>
      <c r="B49" s="64" t="s">
        <v>68</v>
      </c>
      <c r="C49" s="65"/>
      <c r="D49" s="66"/>
      <c r="E49" s="95"/>
      <c r="F49" s="82"/>
      <c r="G49" s="69"/>
      <c r="H49" s="104"/>
      <c r="I49" s="104"/>
      <c r="J49" s="104"/>
      <c r="K49" s="104"/>
    </row>
    <row r="50" spans="1:13" ht="18" customHeight="1" x14ac:dyDescent="0.3">
      <c r="A50" s="223"/>
      <c r="C50" s="268" t="s">
        <v>69</v>
      </c>
      <c r="D50" s="65"/>
      <c r="E50" s="67" t="s">
        <v>70</v>
      </c>
      <c r="F50" s="271" t="s">
        <v>71</v>
      </c>
      <c r="G50" s="277" t="s">
        <v>72</v>
      </c>
      <c r="H50" s="104"/>
      <c r="I50" s="104"/>
      <c r="J50" s="104"/>
      <c r="K50" s="104"/>
    </row>
    <row r="51" spans="1:13" ht="39" customHeight="1" x14ac:dyDescent="0.3">
      <c r="A51" s="96"/>
      <c r="B51" s="89"/>
      <c r="C51" s="269" t="s">
        <v>73</v>
      </c>
      <c r="D51" s="236"/>
      <c r="E51" s="251"/>
      <c r="F51" s="252"/>
      <c r="G51" s="236"/>
      <c r="H51" s="239">
        <f>F51*E51</f>
        <v>0</v>
      </c>
      <c r="I51" s="239">
        <f>F51*9</f>
        <v>0</v>
      </c>
      <c r="J51" s="104"/>
      <c r="K51" s="72">
        <f>+I51+H51</f>
        <v>0</v>
      </c>
      <c r="L51" s="324"/>
      <c r="M51" s="351" t="s">
        <v>74</v>
      </c>
    </row>
    <row r="52" spans="1:13" ht="38.25" customHeight="1" x14ac:dyDescent="0.3">
      <c r="A52" s="96"/>
      <c r="B52" s="89"/>
      <c r="C52" s="269" t="s">
        <v>75</v>
      </c>
      <c r="D52" s="236"/>
      <c r="E52" s="251"/>
      <c r="F52" s="252"/>
      <c r="G52" s="236"/>
      <c r="H52" s="239">
        <f t="shared" ref="H52:H56" si="4">F52*E52</f>
        <v>0</v>
      </c>
      <c r="I52" s="239">
        <f t="shared" ref="I52:I56" si="5">F52*9</f>
        <v>0</v>
      </c>
      <c r="J52" s="104"/>
      <c r="K52" s="72">
        <f>+I52+H52</f>
        <v>0</v>
      </c>
      <c r="L52" s="324"/>
      <c r="M52" s="351" t="s">
        <v>76</v>
      </c>
    </row>
    <row r="53" spans="1:13" ht="37.5" customHeight="1" x14ac:dyDescent="0.3">
      <c r="A53" s="96"/>
      <c r="B53" s="89"/>
      <c r="C53" s="269" t="s">
        <v>77</v>
      </c>
      <c r="D53" s="236"/>
      <c r="E53" s="251"/>
      <c r="F53" s="252"/>
      <c r="G53" s="236"/>
      <c r="H53" s="239">
        <f t="shared" si="4"/>
        <v>0</v>
      </c>
      <c r="I53" s="239">
        <f t="shared" si="5"/>
        <v>0</v>
      </c>
      <c r="J53" s="104"/>
      <c r="K53" s="72">
        <f>+I53+H53</f>
        <v>0</v>
      </c>
      <c r="L53" s="324"/>
      <c r="M53" s="351" t="s">
        <v>78</v>
      </c>
    </row>
    <row r="54" spans="1:13" ht="54.75" customHeight="1" x14ac:dyDescent="0.3">
      <c r="A54" s="96"/>
      <c r="B54" s="89"/>
      <c r="C54" s="269" t="s">
        <v>79</v>
      </c>
      <c r="D54" s="236"/>
      <c r="E54" s="251"/>
      <c r="F54" s="252"/>
      <c r="G54" s="236"/>
      <c r="H54" s="239">
        <f t="shared" si="4"/>
        <v>0</v>
      </c>
      <c r="I54" s="239">
        <f t="shared" si="5"/>
        <v>0</v>
      </c>
      <c r="J54" s="104"/>
      <c r="K54" s="72">
        <f>+I54+H54</f>
        <v>0</v>
      </c>
      <c r="L54" s="324"/>
      <c r="M54" s="351" t="s">
        <v>80</v>
      </c>
    </row>
    <row r="55" spans="1:13" ht="53.25" customHeight="1" x14ac:dyDescent="0.3">
      <c r="A55" s="96"/>
      <c r="B55" s="89"/>
      <c r="C55" s="278" t="s">
        <v>81</v>
      </c>
      <c r="D55" s="241"/>
      <c r="E55" s="251"/>
      <c r="F55" s="252"/>
      <c r="G55" s="236"/>
      <c r="H55" s="239">
        <f t="shared" si="4"/>
        <v>0</v>
      </c>
      <c r="I55" s="239">
        <f t="shared" si="5"/>
        <v>0</v>
      </c>
      <c r="J55" s="104"/>
      <c r="K55" s="110"/>
      <c r="L55" s="324"/>
      <c r="M55" s="351" t="s">
        <v>82</v>
      </c>
    </row>
    <row r="56" spans="1:13" ht="18" customHeight="1" x14ac:dyDescent="0.3">
      <c r="A56" s="96"/>
      <c r="B56" s="89"/>
      <c r="C56" s="285" t="s">
        <v>83</v>
      </c>
      <c r="D56" s="253"/>
      <c r="E56" s="279"/>
      <c r="F56" s="280"/>
      <c r="G56" s="237"/>
      <c r="H56" s="239">
        <f t="shared" si="4"/>
        <v>0</v>
      </c>
      <c r="I56" s="239">
        <f t="shared" si="5"/>
        <v>0</v>
      </c>
      <c r="J56" s="104"/>
      <c r="K56" s="110">
        <f>+I56+H56</f>
        <v>0</v>
      </c>
      <c r="L56" s="324"/>
      <c r="M56" s="349"/>
    </row>
    <row r="57" spans="1:13" ht="18" customHeight="1" x14ac:dyDescent="0.3">
      <c r="A57" s="57"/>
      <c r="B57" s="89"/>
      <c r="C57" s="286" t="s">
        <v>84</v>
      </c>
      <c r="D57" s="281"/>
      <c r="E57" s="67" t="s">
        <v>85</v>
      </c>
      <c r="F57" s="271" t="s">
        <v>86</v>
      </c>
      <c r="G57" s="277" t="s">
        <v>87</v>
      </c>
      <c r="H57" s="283"/>
      <c r="I57" s="284"/>
      <c r="J57" s="104"/>
      <c r="K57" s="72">
        <f t="shared" ref="K57:K60" si="6">+I57+H57</f>
        <v>0</v>
      </c>
      <c r="L57" s="324"/>
      <c r="M57" s="352"/>
    </row>
    <row r="58" spans="1:13" ht="30" customHeight="1" x14ac:dyDescent="0.3">
      <c r="A58" s="88"/>
      <c r="B58" s="89"/>
      <c r="C58" s="285" t="s">
        <v>88</v>
      </c>
      <c r="D58" s="241"/>
      <c r="E58" s="254"/>
      <c r="F58" s="254"/>
      <c r="G58" s="254"/>
      <c r="H58" s="239">
        <f>F58*E58</f>
        <v>0</v>
      </c>
      <c r="I58" s="239">
        <f>F58*9</f>
        <v>0</v>
      </c>
      <c r="J58" s="104"/>
      <c r="K58" s="72">
        <f t="shared" si="6"/>
        <v>0</v>
      </c>
      <c r="L58" s="324"/>
      <c r="M58" s="354" t="s">
        <v>89</v>
      </c>
    </row>
    <row r="59" spans="1:13" ht="36.75" customHeight="1" x14ac:dyDescent="0.3">
      <c r="A59" s="57"/>
      <c r="B59" s="89"/>
      <c r="C59" s="414" t="s">
        <v>90</v>
      </c>
      <c r="D59" s="415"/>
      <c r="E59" s="255"/>
      <c r="F59" s="255"/>
      <c r="G59" s="255"/>
      <c r="H59" s="239">
        <f>F59*E59</f>
        <v>0</v>
      </c>
      <c r="I59" s="239">
        <f>F59*9</f>
        <v>0</v>
      </c>
      <c r="J59" s="104"/>
      <c r="K59" s="72">
        <f t="shared" si="6"/>
        <v>0</v>
      </c>
      <c r="L59" s="324"/>
      <c r="M59" s="353" t="s">
        <v>91</v>
      </c>
    </row>
    <row r="60" spans="1:13" ht="18" customHeight="1" x14ac:dyDescent="0.3">
      <c r="A60" s="57"/>
      <c r="B60" s="89"/>
      <c r="C60" s="241" t="s">
        <v>92</v>
      </c>
      <c r="D60" s="235"/>
      <c r="E60" s="255"/>
      <c r="F60" s="254"/>
      <c r="G60" s="256"/>
      <c r="H60" s="239">
        <f>F60*E60</f>
        <v>0</v>
      </c>
      <c r="I60" s="239">
        <f>F60*9</f>
        <v>0</v>
      </c>
      <c r="J60" s="104"/>
      <c r="K60" s="72">
        <f t="shared" si="6"/>
        <v>0</v>
      </c>
      <c r="L60" s="324"/>
      <c r="M60" s="349"/>
    </row>
    <row r="61" spans="1:13" ht="18" customHeight="1" x14ac:dyDescent="0.3">
      <c r="A61" s="57"/>
      <c r="B61" s="89"/>
      <c r="C61" s="242"/>
      <c r="D61" s="253"/>
      <c r="E61" s="255"/>
      <c r="F61" s="254"/>
      <c r="G61" s="256"/>
      <c r="H61" s="257"/>
      <c r="I61" s="239"/>
      <c r="J61" s="104"/>
      <c r="K61" s="72"/>
      <c r="L61" s="324"/>
      <c r="M61" s="349"/>
    </row>
    <row r="62" spans="1:13" ht="24" customHeight="1" x14ac:dyDescent="0.3">
      <c r="A62" s="88"/>
      <c r="C62" s="287" t="s">
        <v>93</v>
      </c>
      <c r="D62" s="292"/>
      <c r="E62" s="301" t="s">
        <v>94</v>
      </c>
      <c r="F62" s="293" t="s">
        <v>95</v>
      </c>
      <c r="G62" s="294" t="s">
        <v>96</v>
      </c>
      <c r="H62" s="295"/>
      <c r="I62" s="296"/>
      <c r="J62" s="104"/>
      <c r="K62" s="110">
        <f t="shared" ref="K62:K78" si="7">+I62+H62</f>
        <v>0</v>
      </c>
      <c r="L62" s="335"/>
      <c r="M62" s="349"/>
    </row>
    <row r="63" spans="1:13" ht="20.25" customHeight="1" x14ac:dyDescent="0.3">
      <c r="A63" s="57"/>
      <c r="C63" s="416" t="s">
        <v>97</v>
      </c>
      <c r="D63" s="417"/>
      <c r="E63" s="417"/>
      <c r="F63" s="417"/>
      <c r="G63" s="417"/>
      <c r="H63" s="417"/>
      <c r="I63" s="417"/>
      <c r="J63" s="417"/>
      <c r="K63" s="418"/>
      <c r="L63" s="335"/>
      <c r="M63" s="349"/>
    </row>
    <row r="64" spans="1:13" ht="29" customHeight="1" x14ac:dyDescent="0.3">
      <c r="A64" s="57"/>
      <c r="B64" s="89"/>
      <c r="C64" s="419" t="s">
        <v>98</v>
      </c>
      <c r="D64" s="420"/>
      <c r="E64" s="297"/>
      <c r="F64" s="297"/>
      <c r="G64" s="297"/>
      <c r="H64" s="244">
        <f>F64*E64</f>
        <v>0</v>
      </c>
      <c r="I64" s="244"/>
      <c r="J64" s="104"/>
      <c r="K64" s="85">
        <f t="shared" ref="K64:K65" si="8">+I64+H64</f>
        <v>0</v>
      </c>
      <c r="L64" s="335"/>
      <c r="M64" s="349"/>
    </row>
    <row r="65" spans="1:13" ht="29.25" customHeight="1" x14ac:dyDescent="0.3">
      <c r="A65" s="57"/>
      <c r="B65" s="89"/>
      <c r="C65" s="285"/>
      <c r="D65" s="300" t="s">
        <v>391</v>
      </c>
      <c r="E65" s="310">
        <v>3</v>
      </c>
      <c r="F65" s="256"/>
      <c r="G65" s="303" t="s">
        <v>99</v>
      </c>
      <c r="H65" s="239">
        <f>F65*E65</f>
        <v>0</v>
      </c>
      <c r="I65" s="239"/>
      <c r="J65" s="104"/>
      <c r="K65" s="72">
        <f t="shared" si="8"/>
        <v>0</v>
      </c>
      <c r="L65" s="339" t="s">
        <v>100</v>
      </c>
      <c r="M65" s="349"/>
    </row>
    <row r="66" spans="1:13" ht="24.75" customHeight="1" x14ac:dyDescent="0.3">
      <c r="A66" s="57"/>
      <c r="B66" s="89"/>
      <c r="C66" s="288"/>
      <c r="D66" s="288" t="s">
        <v>101</v>
      </c>
      <c r="E66" s="310">
        <f>3*35</f>
        <v>105</v>
      </c>
      <c r="F66" s="256"/>
      <c r="G66" s="303" t="s">
        <v>102</v>
      </c>
      <c r="H66" s="239">
        <f>F66*E66</f>
        <v>0</v>
      </c>
      <c r="I66" s="239"/>
      <c r="J66" s="104"/>
      <c r="K66" s="72">
        <f t="shared" si="7"/>
        <v>0</v>
      </c>
      <c r="L66" s="339" t="s">
        <v>103</v>
      </c>
      <c r="M66" s="349"/>
    </row>
    <row r="67" spans="1:13" ht="28.5" customHeight="1" x14ac:dyDescent="0.3">
      <c r="A67" s="57"/>
      <c r="B67" s="89"/>
      <c r="C67" s="299"/>
      <c r="D67" s="300" t="s">
        <v>104</v>
      </c>
      <c r="E67" s="310">
        <f>3*30</f>
        <v>90</v>
      </c>
      <c r="F67" s="310">
        <v>25</v>
      </c>
      <c r="G67" s="310" t="s">
        <v>105</v>
      </c>
      <c r="H67" s="239">
        <f>F67*E67</f>
        <v>2250</v>
      </c>
      <c r="I67" s="239"/>
      <c r="J67" s="104"/>
      <c r="K67" s="72">
        <f t="shared" si="7"/>
        <v>2250</v>
      </c>
      <c r="L67" s="339" t="s">
        <v>106</v>
      </c>
      <c r="M67" s="349"/>
    </row>
    <row r="68" spans="1:13" ht="21.75" customHeight="1" x14ac:dyDescent="0.3">
      <c r="A68" s="57"/>
      <c r="B68" s="89"/>
      <c r="C68" s="357"/>
      <c r="D68" s="358"/>
      <c r="E68" s="255"/>
      <c r="F68" s="255"/>
      <c r="G68" s="255"/>
      <c r="H68" s="239"/>
      <c r="I68" s="239"/>
      <c r="J68" s="104"/>
      <c r="K68" s="72">
        <f t="shared" si="7"/>
        <v>0</v>
      </c>
      <c r="L68" s="335"/>
      <c r="M68" s="349"/>
    </row>
    <row r="69" spans="1:13" ht="21.75" customHeight="1" x14ac:dyDescent="0.3">
      <c r="A69" s="57"/>
      <c r="B69" s="89"/>
      <c r="C69" s="398" t="s">
        <v>107</v>
      </c>
      <c r="D69" s="399"/>
      <c r="E69" s="255"/>
      <c r="F69" s="255"/>
      <c r="G69" s="255"/>
      <c r="H69" s="239"/>
      <c r="I69" s="239"/>
      <c r="J69" s="104"/>
      <c r="K69" s="72">
        <f t="shared" si="7"/>
        <v>0</v>
      </c>
      <c r="L69" s="335"/>
      <c r="M69" s="349"/>
    </row>
    <row r="70" spans="1:13" ht="25.5" customHeight="1" x14ac:dyDescent="0.3">
      <c r="A70" s="57"/>
      <c r="B70" s="89"/>
      <c r="C70" s="289"/>
      <c r="D70" s="358" t="s">
        <v>108</v>
      </c>
      <c r="E70" s="310">
        <f>15*30</f>
        <v>450</v>
      </c>
      <c r="F70" s="310">
        <v>25</v>
      </c>
      <c r="G70" s="310" t="s">
        <v>109</v>
      </c>
      <c r="H70" s="306">
        <f>SUM(F70*E70)</f>
        <v>11250</v>
      </c>
      <c r="I70" s="239"/>
      <c r="J70" s="104"/>
      <c r="K70" s="72">
        <f t="shared" si="7"/>
        <v>11250</v>
      </c>
      <c r="L70" s="339" t="s">
        <v>110</v>
      </c>
      <c r="M70" s="349"/>
    </row>
    <row r="71" spans="1:13" ht="36.75" customHeight="1" x14ac:dyDescent="0.3">
      <c r="A71" s="57"/>
      <c r="B71" s="89"/>
      <c r="C71" s="289"/>
      <c r="D71" s="358" t="s">
        <v>111</v>
      </c>
      <c r="E71" s="310">
        <f>3*30</f>
        <v>90</v>
      </c>
      <c r="F71" s="310">
        <v>25</v>
      </c>
      <c r="G71" s="310" t="s">
        <v>112</v>
      </c>
      <c r="H71" s="306">
        <f>SUM(F71*E71)</f>
        <v>2250</v>
      </c>
      <c r="I71" s="239"/>
      <c r="J71" s="104"/>
      <c r="K71" s="72">
        <f t="shared" si="7"/>
        <v>2250</v>
      </c>
      <c r="L71" s="339" t="s">
        <v>113</v>
      </c>
      <c r="M71" s="349"/>
    </row>
    <row r="72" spans="1:13" ht="21.75" customHeight="1" x14ac:dyDescent="0.3">
      <c r="A72" s="57"/>
      <c r="B72" s="89"/>
      <c r="C72" s="289"/>
      <c r="D72" s="358"/>
      <c r="E72" s="255"/>
      <c r="F72" s="255"/>
      <c r="G72" s="255"/>
      <c r="H72" s="239"/>
      <c r="I72" s="239"/>
      <c r="J72" s="104"/>
      <c r="K72" s="72">
        <f t="shared" si="7"/>
        <v>0</v>
      </c>
      <c r="L72" s="335"/>
      <c r="M72" s="349"/>
    </row>
    <row r="73" spans="1:13" ht="24" customHeight="1" x14ac:dyDescent="0.3">
      <c r="A73" s="57"/>
      <c r="B73" s="89"/>
      <c r="C73" s="398" t="s">
        <v>114</v>
      </c>
      <c r="D73" s="399"/>
      <c r="E73" s="310">
        <v>30</v>
      </c>
      <c r="F73" s="310">
        <v>30</v>
      </c>
      <c r="G73" s="310" t="s">
        <v>115</v>
      </c>
      <c r="H73" s="306">
        <f>SUM(F73*E73)</f>
        <v>900</v>
      </c>
      <c r="I73" s="239"/>
      <c r="J73" s="104"/>
      <c r="K73" s="72">
        <f t="shared" si="7"/>
        <v>900</v>
      </c>
      <c r="L73" s="342" t="s">
        <v>116</v>
      </c>
      <c r="M73" s="349"/>
    </row>
    <row r="74" spans="1:13" ht="21.75" customHeight="1" x14ac:dyDescent="0.3">
      <c r="A74" s="57"/>
      <c r="B74" s="89"/>
      <c r="C74" s="289"/>
      <c r="D74" s="358"/>
      <c r="E74" s="255"/>
      <c r="F74" s="255"/>
      <c r="G74" s="255"/>
      <c r="H74" s="239"/>
      <c r="I74" s="239"/>
      <c r="J74" s="104"/>
      <c r="K74" s="72">
        <f t="shared" si="7"/>
        <v>0</v>
      </c>
      <c r="L74" s="335"/>
      <c r="M74" s="349"/>
    </row>
    <row r="75" spans="1:13" ht="26.25" customHeight="1" x14ac:dyDescent="0.3">
      <c r="A75" s="57"/>
      <c r="B75" s="89"/>
      <c r="C75" s="398" t="s">
        <v>392</v>
      </c>
      <c r="D75" s="399"/>
      <c r="E75" s="255"/>
      <c r="F75" s="255"/>
      <c r="G75" s="255"/>
      <c r="H75" s="239"/>
      <c r="I75" s="239"/>
      <c r="J75" s="104"/>
      <c r="K75" s="72">
        <f t="shared" si="7"/>
        <v>0</v>
      </c>
      <c r="L75" s="335"/>
      <c r="M75" s="349"/>
    </row>
    <row r="76" spans="1:13" ht="28.5" customHeight="1" x14ac:dyDescent="0.3">
      <c r="A76" s="57"/>
      <c r="B76" s="89"/>
      <c r="C76" s="289"/>
      <c r="D76" s="359" t="s">
        <v>117</v>
      </c>
      <c r="E76" s="310">
        <v>2</v>
      </c>
      <c r="F76" s="303"/>
      <c r="G76" s="303" t="s">
        <v>118</v>
      </c>
      <c r="H76" s="306">
        <f>SUM(F76*E76)</f>
        <v>0</v>
      </c>
      <c r="I76" s="306"/>
      <c r="J76" s="104"/>
      <c r="K76" s="72">
        <f t="shared" si="7"/>
        <v>0</v>
      </c>
      <c r="L76" s="339" t="s">
        <v>119</v>
      </c>
      <c r="M76" s="349"/>
    </row>
    <row r="77" spans="1:13" ht="27" customHeight="1" x14ac:dyDescent="0.3">
      <c r="A77" s="57"/>
      <c r="B77" s="89"/>
      <c r="C77" s="289"/>
      <c r="D77" s="359" t="s">
        <v>120</v>
      </c>
      <c r="E77" s="310">
        <f>2*35</f>
        <v>70</v>
      </c>
      <c r="F77" s="303"/>
      <c r="G77" s="303" t="s">
        <v>121</v>
      </c>
      <c r="H77" s="306">
        <f t="shared" ref="H77:H78" si="9">SUM(F77*E77)</f>
        <v>0</v>
      </c>
      <c r="I77" s="306"/>
      <c r="J77" s="104"/>
      <c r="K77" s="72">
        <f t="shared" si="7"/>
        <v>0</v>
      </c>
      <c r="L77" s="339" t="s">
        <v>122</v>
      </c>
      <c r="M77" s="349"/>
    </row>
    <row r="78" spans="1:13" ht="29.25" customHeight="1" x14ac:dyDescent="0.3">
      <c r="A78" s="57"/>
      <c r="B78" s="89"/>
      <c r="C78" s="289"/>
      <c r="D78" s="305" t="s">
        <v>123</v>
      </c>
      <c r="E78" s="330">
        <f>2*30</f>
        <v>60</v>
      </c>
      <c r="F78" s="330">
        <v>25</v>
      </c>
      <c r="G78" s="330" t="s">
        <v>124</v>
      </c>
      <c r="H78" s="311">
        <f t="shared" si="9"/>
        <v>1500</v>
      </c>
      <c r="I78" s="311"/>
      <c r="J78" s="104"/>
      <c r="K78" s="72">
        <f t="shared" si="7"/>
        <v>1500</v>
      </c>
      <c r="L78" s="339" t="s">
        <v>125</v>
      </c>
      <c r="M78" s="349"/>
    </row>
    <row r="79" spans="1:13" ht="21.75" customHeight="1" x14ac:dyDescent="0.3">
      <c r="A79" s="57"/>
      <c r="B79" s="89"/>
      <c r="C79" s="421" t="s">
        <v>126</v>
      </c>
      <c r="D79" s="422"/>
      <c r="E79" s="422"/>
      <c r="F79" s="422"/>
      <c r="G79" s="422"/>
      <c r="H79" s="422"/>
      <c r="I79" s="422"/>
      <c r="J79" s="422"/>
      <c r="K79" s="423"/>
      <c r="L79" s="335"/>
      <c r="M79" s="349"/>
    </row>
    <row r="80" spans="1:13" ht="21.75" customHeight="1" x14ac:dyDescent="0.3">
      <c r="A80" s="57"/>
      <c r="B80" s="89"/>
      <c r="C80" s="419" t="s">
        <v>127</v>
      </c>
      <c r="D80" s="420"/>
      <c r="E80" s="297"/>
      <c r="F80" s="297"/>
      <c r="G80" s="297"/>
      <c r="H80" s="244"/>
      <c r="I80" s="244"/>
      <c r="J80" s="104"/>
      <c r="K80" s="85"/>
      <c r="L80" s="335"/>
      <c r="M80" s="349"/>
    </row>
    <row r="81" spans="1:13" ht="26.25" customHeight="1" x14ac:dyDescent="0.3">
      <c r="A81" s="57"/>
      <c r="B81" s="89"/>
      <c r="C81" s="357"/>
      <c r="D81" s="361" t="s">
        <v>128</v>
      </c>
      <c r="E81" s="309">
        <v>3</v>
      </c>
      <c r="F81" s="308"/>
      <c r="G81" s="308" t="s">
        <v>129</v>
      </c>
      <c r="H81" s="307">
        <f>SUM(F81*E81)</f>
        <v>0</v>
      </c>
      <c r="I81" s="307"/>
      <c r="J81" s="104"/>
      <c r="K81" s="85">
        <f t="shared" ref="K81:K96" si="10">+I81+H81</f>
        <v>0</v>
      </c>
      <c r="L81" s="339" t="s">
        <v>130</v>
      </c>
      <c r="M81" s="349"/>
    </row>
    <row r="82" spans="1:13" ht="27" customHeight="1" x14ac:dyDescent="0.3">
      <c r="A82" s="57"/>
      <c r="B82" s="89"/>
      <c r="C82" s="298"/>
      <c r="D82" s="361" t="s">
        <v>131</v>
      </c>
      <c r="E82" s="309">
        <f>3*70</f>
        <v>210</v>
      </c>
      <c r="F82" s="308"/>
      <c r="G82" s="308" t="s">
        <v>132</v>
      </c>
      <c r="H82" s="307">
        <f t="shared" ref="H82:H84" si="11">SUM(F82*E82)</f>
        <v>0</v>
      </c>
      <c r="I82" s="307"/>
      <c r="J82" s="104"/>
      <c r="K82" s="85">
        <f t="shared" si="10"/>
        <v>0</v>
      </c>
      <c r="L82" s="339" t="s">
        <v>133</v>
      </c>
      <c r="M82" s="349"/>
    </row>
    <row r="83" spans="1:13" ht="29.25" customHeight="1" x14ac:dyDescent="0.3">
      <c r="A83" s="57"/>
      <c r="B83" s="89"/>
      <c r="C83" s="290"/>
      <c r="D83" s="361" t="s">
        <v>134</v>
      </c>
      <c r="E83" s="309">
        <f>3*74</f>
        <v>222</v>
      </c>
      <c r="F83" s="308"/>
      <c r="G83" s="308" t="s">
        <v>135</v>
      </c>
      <c r="H83" s="307">
        <f t="shared" si="11"/>
        <v>0</v>
      </c>
      <c r="I83" s="307"/>
      <c r="J83" s="104"/>
      <c r="K83" s="85">
        <f t="shared" si="10"/>
        <v>0</v>
      </c>
      <c r="L83" s="339" t="s">
        <v>136</v>
      </c>
      <c r="M83" s="349"/>
    </row>
    <row r="84" spans="1:13" ht="25.5" customHeight="1" x14ac:dyDescent="0.3">
      <c r="A84" s="57"/>
      <c r="B84" s="89"/>
      <c r="C84" s="289"/>
      <c r="D84" s="359" t="s">
        <v>137</v>
      </c>
      <c r="E84" s="310">
        <v>64</v>
      </c>
      <c r="F84" s="303"/>
      <c r="G84" s="303" t="s">
        <v>138</v>
      </c>
      <c r="H84" s="307">
        <f t="shared" si="11"/>
        <v>0</v>
      </c>
      <c r="I84" s="306"/>
      <c r="J84" s="104"/>
      <c r="K84" s="85">
        <f t="shared" si="10"/>
        <v>0</v>
      </c>
      <c r="L84" s="343" t="s">
        <v>139</v>
      </c>
      <c r="M84" s="349"/>
    </row>
    <row r="85" spans="1:13" ht="21.75" customHeight="1" x14ac:dyDescent="0.3">
      <c r="A85" s="57"/>
      <c r="B85" s="89"/>
      <c r="C85" s="378" t="s">
        <v>140</v>
      </c>
      <c r="D85" s="379"/>
      <c r="E85" s="379"/>
      <c r="F85" s="379"/>
      <c r="G85" s="379"/>
      <c r="H85" s="379"/>
      <c r="I85" s="379"/>
      <c r="J85" s="379"/>
      <c r="K85" s="380"/>
      <c r="L85" s="335"/>
      <c r="M85" s="349"/>
    </row>
    <row r="86" spans="1:13" ht="27" customHeight="1" x14ac:dyDescent="0.3">
      <c r="A86" s="57"/>
      <c r="B86" s="89"/>
      <c r="C86" s="290"/>
      <c r="D86" s="361" t="s">
        <v>141</v>
      </c>
      <c r="E86" s="309">
        <v>2</v>
      </c>
      <c r="F86" s="308"/>
      <c r="G86" s="308" t="s">
        <v>142</v>
      </c>
      <c r="H86" s="307">
        <f>E86*F86</f>
        <v>0</v>
      </c>
      <c r="I86" s="307">
        <f>F86*E86</f>
        <v>0</v>
      </c>
      <c r="J86" s="104"/>
      <c r="K86" s="85">
        <f t="shared" si="10"/>
        <v>0</v>
      </c>
      <c r="L86" s="344" t="s">
        <v>143</v>
      </c>
      <c r="M86" s="349"/>
    </row>
    <row r="87" spans="1:13" ht="26.25" customHeight="1" x14ac:dyDescent="0.3">
      <c r="A87" s="57"/>
      <c r="B87" s="89"/>
      <c r="C87" s="289"/>
      <c r="D87" s="359" t="s">
        <v>144</v>
      </c>
      <c r="E87" s="310">
        <f>2*25</f>
        <v>50</v>
      </c>
      <c r="F87" s="303"/>
      <c r="G87" s="303" t="s">
        <v>145</v>
      </c>
      <c r="H87" s="307">
        <f t="shared" ref="H87:H88" si="12">E87*F87</f>
        <v>0</v>
      </c>
      <c r="I87" s="307">
        <f>F87*E87</f>
        <v>0</v>
      </c>
      <c r="J87" s="104"/>
      <c r="K87" s="85">
        <f t="shared" si="10"/>
        <v>0</v>
      </c>
      <c r="L87" s="344" t="s">
        <v>146</v>
      </c>
      <c r="M87" s="349"/>
    </row>
    <row r="88" spans="1:13" ht="37.5" customHeight="1" x14ac:dyDescent="0.3">
      <c r="A88" s="57"/>
      <c r="B88" s="89"/>
      <c r="C88" s="289"/>
      <c r="D88" s="359" t="s">
        <v>147</v>
      </c>
      <c r="E88" s="310">
        <f>2*25</f>
        <v>50</v>
      </c>
      <c r="F88" s="310">
        <v>25</v>
      </c>
      <c r="G88" s="310" t="s">
        <v>148</v>
      </c>
      <c r="H88" s="307">
        <f t="shared" si="12"/>
        <v>1250</v>
      </c>
      <c r="I88" s="307">
        <f>F88*E88</f>
        <v>1250</v>
      </c>
      <c r="J88" s="104"/>
      <c r="K88" s="313">
        <f t="shared" si="10"/>
        <v>2500</v>
      </c>
      <c r="L88" s="344" t="s">
        <v>149</v>
      </c>
      <c r="M88" s="349"/>
    </row>
    <row r="89" spans="1:13" ht="21.75" customHeight="1" x14ac:dyDescent="0.3">
      <c r="A89" s="57"/>
      <c r="B89" s="89"/>
      <c r="C89" s="378" t="s">
        <v>150</v>
      </c>
      <c r="D89" s="379"/>
      <c r="E89" s="379"/>
      <c r="F89" s="379"/>
      <c r="G89" s="379"/>
      <c r="H89" s="379"/>
      <c r="I89" s="379"/>
      <c r="J89" s="379"/>
      <c r="K89" s="380"/>
      <c r="L89" s="335"/>
      <c r="M89" s="349"/>
    </row>
    <row r="90" spans="1:13" ht="29.25" customHeight="1" x14ac:dyDescent="0.3">
      <c r="A90" s="57"/>
      <c r="B90" s="89"/>
      <c r="C90" s="357"/>
      <c r="D90" s="359" t="s">
        <v>151</v>
      </c>
      <c r="E90" s="309">
        <v>5</v>
      </c>
      <c r="F90" s="308"/>
      <c r="G90" s="308" t="s">
        <v>152</v>
      </c>
      <c r="H90" s="244">
        <f>F90*E90</f>
        <v>0</v>
      </c>
      <c r="I90" s="244"/>
      <c r="J90" s="104"/>
      <c r="K90" s="85">
        <f t="shared" si="10"/>
        <v>0</v>
      </c>
      <c r="L90" s="343" t="s">
        <v>153</v>
      </c>
      <c r="M90" s="349" t="s">
        <v>154</v>
      </c>
    </row>
    <row r="91" spans="1:13" ht="32.25" customHeight="1" x14ac:dyDescent="0.3">
      <c r="A91" s="57"/>
      <c r="B91" s="89"/>
      <c r="C91" s="357"/>
      <c r="D91" s="359" t="s">
        <v>155</v>
      </c>
      <c r="E91" s="309">
        <v>2</v>
      </c>
      <c r="F91" s="308"/>
      <c r="G91" s="308" t="s">
        <v>156</v>
      </c>
      <c r="H91" s="244">
        <f>F91*E91</f>
        <v>0</v>
      </c>
      <c r="I91" s="244"/>
      <c r="J91" s="104"/>
      <c r="K91" s="85">
        <f t="shared" si="10"/>
        <v>0</v>
      </c>
      <c r="L91" s="343" t="s">
        <v>157</v>
      </c>
      <c r="M91" s="349"/>
    </row>
    <row r="92" spans="1:13" ht="21.75" customHeight="1" x14ac:dyDescent="0.3">
      <c r="A92" s="57"/>
      <c r="B92" s="89"/>
      <c r="C92" s="378" t="s">
        <v>158</v>
      </c>
      <c r="D92" s="379"/>
      <c r="E92" s="379"/>
      <c r="F92" s="379"/>
      <c r="G92" s="379"/>
      <c r="H92" s="379"/>
      <c r="I92" s="379"/>
      <c r="J92" s="379"/>
      <c r="K92" s="380"/>
      <c r="L92" s="335"/>
      <c r="M92" s="349"/>
    </row>
    <row r="93" spans="1:13" ht="21.75" customHeight="1" x14ac:dyDescent="0.3">
      <c r="A93" s="57"/>
      <c r="B93" s="89"/>
      <c r="C93" s="298"/>
      <c r="D93" s="361" t="s">
        <v>393</v>
      </c>
      <c r="E93" s="309">
        <v>2</v>
      </c>
      <c r="F93" s="308"/>
      <c r="G93" s="308" t="s">
        <v>159</v>
      </c>
      <c r="H93" s="244"/>
      <c r="I93" s="244">
        <f>SUM(F93*E93)</f>
        <v>0</v>
      </c>
      <c r="J93" s="104"/>
      <c r="K93" s="85">
        <f t="shared" si="10"/>
        <v>0</v>
      </c>
      <c r="L93" s="345" t="s">
        <v>160</v>
      </c>
      <c r="M93" s="404" t="s">
        <v>161</v>
      </c>
    </row>
    <row r="94" spans="1:13" ht="21.75" customHeight="1" x14ac:dyDescent="0.3">
      <c r="A94" s="57"/>
      <c r="B94" s="89"/>
      <c r="C94" s="298"/>
      <c r="D94" s="361" t="s">
        <v>162</v>
      </c>
      <c r="E94" s="309">
        <f>2*70</f>
        <v>140</v>
      </c>
      <c r="F94" s="308"/>
      <c r="G94" s="308" t="s">
        <v>163</v>
      </c>
      <c r="H94" s="244"/>
      <c r="I94" s="244">
        <f t="shared" ref="I94:I96" si="13">SUM(F94*E94)</f>
        <v>0</v>
      </c>
      <c r="J94" s="104"/>
      <c r="K94" s="85">
        <f t="shared" si="10"/>
        <v>0</v>
      </c>
      <c r="L94" s="345" t="s">
        <v>164</v>
      </c>
      <c r="M94" s="405"/>
    </row>
    <row r="95" spans="1:13" ht="28.5" customHeight="1" x14ac:dyDescent="0.3">
      <c r="A95" s="57"/>
      <c r="B95" s="89"/>
      <c r="C95" s="298"/>
      <c r="D95" s="361" t="s">
        <v>165</v>
      </c>
      <c r="E95" s="309">
        <f>2*64</f>
        <v>128</v>
      </c>
      <c r="F95" s="309">
        <v>25</v>
      </c>
      <c r="G95" s="309" t="s">
        <v>166</v>
      </c>
      <c r="H95" s="244"/>
      <c r="I95" s="244">
        <f t="shared" si="13"/>
        <v>3200</v>
      </c>
      <c r="J95" s="104"/>
      <c r="K95" s="85">
        <f t="shared" si="10"/>
        <v>3200</v>
      </c>
      <c r="L95" s="339" t="s">
        <v>167</v>
      </c>
      <c r="M95" s="405"/>
    </row>
    <row r="96" spans="1:13" ht="29.25" customHeight="1" x14ac:dyDescent="0.3">
      <c r="A96" s="57"/>
      <c r="B96" s="89"/>
      <c r="C96" s="298"/>
      <c r="D96" s="361" t="s">
        <v>168</v>
      </c>
      <c r="E96" s="309">
        <v>64</v>
      </c>
      <c r="F96" s="308"/>
      <c r="G96" s="308" t="s">
        <v>169</v>
      </c>
      <c r="H96" s="244"/>
      <c r="I96" s="244">
        <f t="shared" si="13"/>
        <v>0</v>
      </c>
      <c r="J96" s="104"/>
      <c r="K96" s="85">
        <f t="shared" si="10"/>
        <v>0</v>
      </c>
      <c r="L96" s="343" t="s">
        <v>170</v>
      </c>
      <c r="M96" s="406"/>
    </row>
    <row r="97" spans="1:13" ht="1.5" customHeight="1" x14ac:dyDescent="0.3">
      <c r="A97" s="114"/>
      <c r="B97" s="114"/>
      <c r="C97" s="114"/>
      <c r="D97" s="114"/>
      <c r="E97" s="114"/>
      <c r="F97" s="114"/>
      <c r="G97" s="114"/>
      <c r="H97" s="114"/>
      <c r="I97" s="114"/>
      <c r="J97" s="114"/>
      <c r="K97" s="114"/>
      <c r="L97" s="346"/>
      <c r="M97" s="349"/>
    </row>
    <row r="98" spans="1:13" ht="18" customHeight="1" x14ac:dyDescent="0.3">
      <c r="A98" s="70"/>
      <c r="B98" s="75"/>
      <c r="C98" s="76" t="s">
        <v>171</v>
      </c>
      <c r="D98" s="76"/>
      <c r="E98" s="77"/>
      <c r="F98" s="78"/>
      <c r="G98" s="78"/>
      <c r="H98" s="108">
        <f>SUM(H49:H97)</f>
        <v>19400</v>
      </c>
      <c r="I98" s="108">
        <f>SUM(I49:I97)</f>
        <v>4450</v>
      </c>
      <c r="J98" s="104"/>
      <c r="K98" s="108">
        <f>SUM(K49:K97)</f>
        <v>23850</v>
      </c>
      <c r="L98" s="335"/>
      <c r="M98" s="349"/>
    </row>
    <row r="99" spans="1:13" hidden="1" x14ac:dyDescent="0.3">
      <c r="H99" s="80"/>
      <c r="I99" s="104"/>
      <c r="J99" s="104"/>
      <c r="K99" s="80"/>
      <c r="M99" s="352"/>
    </row>
    <row r="100" spans="1:13" ht="18" hidden="1" customHeight="1" x14ac:dyDescent="0.3">
      <c r="A100" s="63" t="s">
        <v>172</v>
      </c>
      <c r="B100" s="64" t="s">
        <v>173</v>
      </c>
      <c r="C100" s="65"/>
      <c r="D100" s="66"/>
      <c r="E100" s="258"/>
      <c r="F100" s="241"/>
      <c r="G100" s="235"/>
      <c r="H100" s="239"/>
      <c r="I100" s="239"/>
      <c r="J100" s="104"/>
      <c r="K100" s="72">
        <f>+I100+H100</f>
        <v>0</v>
      </c>
      <c r="L100" s="337" t="s">
        <v>174</v>
      </c>
      <c r="M100" s="349"/>
    </row>
    <row r="101" spans="1:13" x14ac:dyDescent="0.3">
      <c r="A101" s="96"/>
      <c r="B101" s="97"/>
      <c r="C101" s="98"/>
      <c r="D101" s="98"/>
      <c r="E101" s="97"/>
      <c r="F101" s="57"/>
      <c r="G101" s="57"/>
      <c r="H101" s="104"/>
      <c r="I101" s="104"/>
      <c r="J101" s="104"/>
      <c r="K101" s="104"/>
    </row>
    <row r="102" spans="1:13" ht="18" customHeight="1" x14ac:dyDescent="0.3">
      <c r="A102" s="63" t="s">
        <v>175</v>
      </c>
      <c r="B102" s="64" t="s">
        <v>176</v>
      </c>
      <c r="C102" s="65"/>
      <c r="D102" s="66"/>
      <c r="E102" s="91"/>
      <c r="F102" s="65"/>
      <c r="G102" s="66"/>
      <c r="H102" s="111"/>
      <c r="I102" s="112"/>
      <c r="J102" s="112"/>
      <c r="K102" s="111"/>
    </row>
    <row r="103" spans="1:13" ht="18" customHeight="1" thickBot="1" x14ac:dyDescent="0.35">
      <c r="A103" s="93"/>
      <c r="B103" s="94"/>
      <c r="C103" s="249" t="s">
        <v>177</v>
      </c>
      <c r="D103" s="249"/>
      <c r="E103" s="248"/>
      <c r="F103" s="249"/>
      <c r="G103" s="246"/>
      <c r="H103" s="250"/>
      <c r="I103" s="247"/>
      <c r="J103" s="104"/>
      <c r="K103" s="72">
        <f>+I103+H103</f>
        <v>0</v>
      </c>
      <c r="L103" s="324"/>
      <c r="M103" s="349"/>
    </row>
    <row r="104" spans="1:13" ht="1.5" customHeight="1" x14ac:dyDescent="0.3">
      <c r="A104" s="114"/>
      <c r="B104" s="114"/>
      <c r="C104" s="114"/>
      <c r="D104" s="114"/>
      <c r="E104" s="114"/>
      <c r="F104" s="114"/>
      <c r="G104" s="114"/>
      <c r="H104" s="114"/>
      <c r="I104" s="114"/>
      <c r="J104" s="114"/>
      <c r="K104" s="114"/>
      <c r="L104" s="328"/>
      <c r="M104" s="349"/>
    </row>
    <row r="105" spans="1:13" ht="18" customHeight="1" x14ac:dyDescent="0.3">
      <c r="A105" s="70"/>
      <c r="B105" s="75"/>
      <c r="C105" s="76" t="s">
        <v>178</v>
      </c>
      <c r="D105" s="76"/>
      <c r="E105" s="77"/>
      <c r="F105" s="78"/>
      <c r="G105" s="78"/>
      <c r="H105" s="108">
        <f>SUM(H102:H104)</f>
        <v>0</v>
      </c>
      <c r="I105" s="108">
        <f>SUM(I102:I104)</f>
        <v>0</v>
      </c>
      <c r="J105" s="104"/>
      <c r="K105" s="108">
        <f>SUM(K102:K104)</f>
        <v>0</v>
      </c>
      <c r="L105" s="324"/>
      <c r="M105" s="349"/>
    </row>
    <row r="106" spans="1:13" x14ac:dyDescent="0.3">
      <c r="H106" s="80"/>
      <c r="I106" s="104"/>
      <c r="J106" s="104"/>
      <c r="K106" s="80"/>
    </row>
    <row r="107" spans="1:13" ht="22.5" customHeight="1" x14ac:dyDescent="0.3">
      <c r="A107" s="410" t="s">
        <v>179</v>
      </c>
      <c r="B107" s="411"/>
      <c r="C107" s="411"/>
      <c r="D107" s="411"/>
      <c r="E107" s="407"/>
      <c r="F107" s="408"/>
      <c r="G107" s="409"/>
      <c r="H107" s="314" t="e">
        <f>+H21+H23+H28+H34+H46+#REF!+H98+H100+H105</f>
        <v>#REF!</v>
      </c>
      <c r="I107" s="314" t="e">
        <f>+I21+I23+I28+I34+I46+#REF!+I98+I100+I105</f>
        <v>#REF!</v>
      </c>
      <c r="J107" s="315"/>
      <c r="K107" s="316" t="e">
        <f>+K21+K23+K28+K34+K46+#REF!+K98+K100+K105</f>
        <v>#REF!</v>
      </c>
    </row>
    <row r="108" spans="1:13" x14ac:dyDescent="0.3">
      <c r="H108" s="81"/>
      <c r="I108" s="71"/>
      <c r="J108" s="71"/>
      <c r="K108" s="81"/>
    </row>
    <row r="109" spans="1:13" ht="15.75" customHeight="1" x14ac:dyDescent="0.3">
      <c r="A109" s="150"/>
      <c r="B109" s="151"/>
      <c r="C109" s="150"/>
      <c r="D109" s="150"/>
      <c r="E109" s="150"/>
      <c r="F109" s="150"/>
      <c r="G109" s="150"/>
      <c r="H109" s="152"/>
      <c r="I109" s="153"/>
      <c r="J109" s="153"/>
      <c r="K109" s="152"/>
    </row>
    <row r="110" spans="1:13" x14ac:dyDescent="0.3">
      <c r="H110" s="81"/>
      <c r="I110" s="71"/>
      <c r="J110" s="71"/>
      <c r="K110" s="81"/>
    </row>
    <row r="111" spans="1:13" x14ac:dyDescent="0.3">
      <c r="H111" s="81"/>
      <c r="I111" s="71"/>
      <c r="J111" s="71"/>
      <c r="K111" s="81"/>
    </row>
    <row r="112" spans="1:13" x14ac:dyDescent="0.3">
      <c r="H112" s="81"/>
      <c r="I112" s="71"/>
      <c r="J112" s="71"/>
      <c r="K112" s="81"/>
    </row>
    <row r="113" spans="8:11" x14ac:dyDescent="0.3">
      <c r="H113" s="81"/>
      <c r="I113" s="71"/>
      <c r="J113" s="71"/>
      <c r="K113" s="81"/>
    </row>
    <row r="114" spans="8:11" x14ac:dyDescent="0.3">
      <c r="H114" s="81"/>
      <c r="I114" s="71"/>
      <c r="J114" s="71"/>
      <c r="K114" s="81"/>
    </row>
    <row r="115" spans="8:11" x14ac:dyDescent="0.3">
      <c r="H115" s="81"/>
      <c r="I115" s="71"/>
      <c r="J115" s="71"/>
      <c r="K115" s="81"/>
    </row>
    <row r="116" spans="8:11" x14ac:dyDescent="0.3">
      <c r="H116" s="81"/>
      <c r="I116" s="71"/>
      <c r="J116" s="71"/>
      <c r="K116" s="81"/>
    </row>
    <row r="117" spans="8:11" x14ac:dyDescent="0.3">
      <c r="H117" s="81"/>
      <c r="I117" s="71"/>
      <c r="J117" s="71"/>
      <c r="K117" s="81"/>
    </row>
    <row r="118" spans="8:11" x14ac:dyDescent="0.3">
      <c r="H118" s="81"/>
      <c r="I118" s="71"/>
      <c r="J118" s="71"/>
      <c r="K118" s="81"/>
    </row>
    <row r="119" spans="8:11" x14ac:dyDescent="0.3">
      <c r="H119" s="81"/>
      <c r="I119" s="71"/>
      <c r="J119" s="71"/>
      <c r="K119" s="81"/>
    </row>
    <row r="120" spans="8:11" x14ac:dyDescent="0.3">
      <c r="H120" s="81"/>
      <c r="I120" s="71"/>
      <c r="J120" s="71"/>
      <c r="K120" s="81"/>
    </row>
    <row r="121" spans="8:11" x14ac:dyDescent="0.3">
      <c r="H121" s="81"/>
      <c r="I121" s="71"/>
      <c r="J121" s="71"/>
      <c r="K121" s="81"/>
    </row>
    <row r="122" spans="8:11" x14ac:dyDescent="0.3">
      <c r="H122" s="81"/>
      <c r="I122" s="71"/>
      <c r="J122" s="71"/>
      <c r="K122" s="81"/>
    </row>
    <row r="123" spans="8:11" x14ac:dyDescent="0.3">
      <c r="H123" s="81"/>
      <c r="I123" s="71"/>
      <c r="J123" s="71"/>
      <c r="K123" s="81"/>
    </row>
    <row r="124" spans="8:11" x14ac:dyDescent="0.3">
      <c r="H124" s="81"/>
      <c r="I124" s="71"/>
      <c r="J124" s="71"/>
      <c r="K124" s="81"/>
    </row>
    <row r="125" spans="8:11" x14ac:dyDescent="0.3">
      <c r="H125" s="81"/>
      <c r="I125" s="71"/>
      <c r="J125" s="71"/>
      <c r="K125" s="81"/>
    </row>
    <row r="126" spans="8:11" x14ac:dyDescent="0.3">
      <c r="H126" s="81"/>
      <c r="I126" s="71"/>
      <c r="J126" s="71"/>
      <c r="K126" s="81"/>
    </row>
    <row r="127" spans="8:11" x14ac:dyDescent="0.3">
      <c r="H127" s="81"/>
      <c r="I127" s="71"/>
      <c r="J127" s="71"/>
      <c r="K127" s="81"/>
    </row>
    <row r="128" spans="8:11" x14ac:dyDescent="0.3">
      <c r="H128" s="81"/>
      <c r="I128" s="71"/>
      <c r="J128" s="71"/>
      <c r="K128" s="81"/>
    </row>
    <row r="129" spans="8:11" x14ac:dyDescent="0.3">
      <c r="H129" s="81"/>
      <c r="I129" s="71"/>
      <c r="J129" s="71"/>
      <c r="K129" s="81"/>
    </row>
    <row r="130" spans="8:11" x14ac:dyDescent="0.3">
      <c r="H130" s="81"/>
      <c r="I130" s="71"/>
      <c r="J130" s="71"/>
      <c r="K130" s="81"/>
    </row>
    <row r="131" spans="8:11" x14ac:dyDescent="0.3">
      <c r="H131" s="81"/>
      <c r="I131" s="71"/>
      <c r="J131" s="71"/>
      <c r="K131" s="81"/>
    </row>
    <row r="132" spans="8:11" x14ac:dyDescent="0.3">
      <c r="H132" s="81"/>
      <c r="I132" s="71"/>
      <c r="J132" s="71"/>
      <c r="K132" s="81"/>
    </row>
    <row r="133" spans="8:11" x14ac:dyDescent="0.3">
      <c r="H133" s="81"/>
      <c r="I133" s="71"/>
      <c r="J133" s="71"/>
      <c r="K133" s="81"/>
    </row>
    <row r="134" spans="8:11" x14ac:dyDescent="0.3">
      <c r="H134" s="81"/>
      <c r="I134" s="71"/>
      <c r="J134" s="71"/>
      <c r="K134" s="81"/>
    </row>
    <row r="135" spans="8:11" x14ac:dyDescent="0.3">
      <c r="H135" s="81"/>
      <c r="I135" s="71"/>
      <c r="J135" s="71"/>
      <c r="K135" s="81"/>
    </row>
    <row r="136" spans="8:11" x14ac:dyDescent="0.3">
      <c r="H136" s="81"/>
      <c r="I136" s="71"/>
      <c r="J136" s="71"/>
      <c r="K136" s="81"/>
    </row>
    <row r="137" spans="8:11" x14ac:dyDescent="0.3">
      <c r="H137" s="81"/>
      <c r="I137" s="71"/>
      <c r="J137" s="71"/>
      <c r="K137" s="81"/>
    </row>
    <row r="138" spans="8:11" x14ac:dyDescent="0.3">
      <c r="H138" s="81"/>
      <c r="I138" s="71"/>
      <c r="J138" s="71"/>
      <c r="K138" s="81"/>
    </row>
    <row r="139" spans="8:11" x14ac:dyDescent="0.3">
      <c r="H139" s="81"/>
      <c r="I139" s="71"/>
      <c r="J139" s="71"/>
      <c r="K139" s="81"/>
    </row>
    <row r="140" spans="8:11" x14ac:dyDescent="0.3">
      <c r="H140" s="81"/>
      <c r="I140" s="71"/>
      <c r="J140" s="71"/>
      <c r="K140" s="81"/>
    </row>
    <row r="141" spans="8:11" x14ac:dyDescent="0.3">
      <c r="H141" s="81"/>
      <c r="I141" s="71"/>
      <c r="J141" s="71"/>
      <c r="K141" s="81"/>
    </row>
    <row r="142" spans="8:11" x14ac:dyDescent="0.3">
      <c r="H142" s="81"/>
      <c r="I142" s="71"/>
      <c r="J142" s="71"/>
      <c r="K142" s="81"/>
    </row>
    <row r="143" spans="8:11" x14ac:dyDescent="0.3">
      <c r="H143" s="81"/>
      <c r="I143" s="71"/>
      <c r="J143" s="71"/>
      <c r="K143" s="81"/>
    </row>
    <row r="144" spans="8:11" x14ac:dyDescent="0.3">
      <c r="H144" s="81"/>
      <c r="I144" s="71"/>
      <c r="J144" s="71"/>
      <c r="K144" s="81"/>
    </row>
    <row r="145" spans="8:11" x14ac:dyDescent="0.3">
      <c r="H145" s="81"/>
      <c r="I145" s="71"/>
      <c r="J145" s="71"/>
      <c r="K145" s="81"/>
    </row>
    <row r="146" spans="8:11" x14ac:dyDescent="0.3">
      <c r="H146" s="81"/>
      <c r="I146" s="71"/>
      <c r="J146" s="71"/>
      <c r="K146" s="81"/>
    </row>
    <row r="147" spans="8:11" x14ac:dyDescent="0.3">
      <c r="H147" s="81"/>
      <c r="I147" s="71"/>
      <c r="J147" s="71"/>
      <c r="K147" s="81"/>
    </row>
    <row r="148" spans="8:11" x14ac:dyDescent="0.3">
      <c r="H148" s="81"/>
      <c r="I148" s="71"/>
      <c r="J148" s="71"/>
      <c r="K148" s="81"/>
    </row>
    <row r="149" spans="8:11" x14ac:dyDescent="0.3">
      <c r="H149" s="81"/>
      <c r="I149" s="71"/>
      <c r="J149" s="71"/>
      <c r="K149" s="81"/>
    </row>
    <row r="150" spans="8:11" x14ac:dyDescent="0.3">
      <c r="H150" s="81"/>
      <c r="I150" s="71"/>
      <c r="J150" s="71"/>
      <c r="K150" s="81"/>
    </row>
    <row r="151" spans="8:11" x14ac:dyDescent="0.3">
      <c r="H151" s="81"/>
      <c r="I151" s="71"/>
      <c r="J151" s="71"/>
      <c r="K151" s="81"/>
    </row>
    <row r="152" spans="8:11" x14ac:dyDescent="0.3">
      <c r="H152" s="81"/>
      <c r="I152" s="71"/>
      <c r="J152" s="71"/>
      <c r="K152" s="81"/>
    </row>
    <row r="153" spans="8:11" x14ac:dyDescent="0.3">
      <c r="H153" s="81"/>
      <c r="I153" s="71"/>
      <c r="J153" s="71"/>
      <c r="K153" s="81"/>
    </row>
    <row r="154" spans="8:11" x14ac:dyDescent="0.3">
      <c r="H154" s="81"/>
      <c r="I154" s="71"/>
      <c r="J154" s="71"/>
      <c r="K154" s="81"/>
    </row>
    <row r="155" spans="8:11" x14ac:dyDescent="0.3">
      <c r="H155" s="81"/>
      <c r="I155" s="71"/>
      <c r="J155" s="71"/>
      <c r="K155" s="81"/>
    </row>
    <row r="156" spans="8:11" x14ac:dyDescent="0.3">
      <c r="H156" s="81"/>
      <c r="I156" s="71"/>
      <c r="J156" s="71"/>
      <c r="K156" s="81"/>
    </row>
    <row r="157" spans="8:11" x14ac:dyDescent="0.3">
      <c r="H157" s="81"/>
      <c r="I157" s="71"/>
      <c r="J157" s="71"/>
      <c r="K157" s="81"/>
    </row>
    <row r="158" spans="8:11" x14ac:dyDescent="0.3">
      <c r="H158" s="81"/>
      <c r="I158" s="71"/>
      <c r="J158" s="71"/>
      <c r="K158" s="81"/>
    </row>
    <row r="159" spans="8:11" x14ac:dyDescent="0.3">
      <c r="H159" s="81"/>
      <c r="I159" s="71"/>
      <c r="J159" s="71"/>
      <c r="K159" s="81"/>
    </row>
    <row r="160" spans="8:11" x14ac:dyDescent="0.3">
      <c r="H160" s="81"/>
      <c r="I160" s="71"/>
      <c r="J160" s="71"/>
      <c r="K160" s="81"/>
    </row>
    <row r="161" spans="8:11" x14ac:dyDescent="0.3">
      <c r="H161" s="81"/>
      <c r="I161" s="71"/>
      <c r="J161" s="71"/>
      <c r="K161" s="81"/>
    </row>
    <row r="162" spans="8:11" x14ac:dyDescent="0.3">
      <c r="H162" s="81"/>
      <c r="I162" s="71"/>
      <c r="J162" s="71"/>
      <c r="K162" s="81"/>
    </row>
    <row r="163" spans="8:11" x14ac:dyDescent="0.3">
      <c r="H163" s="81"/>
      <c r="I163" s="71"/>
      <c r="J163" s="71"/>
      <c r="K163" s="81"/>
    </row>
    <row r="164" spans="8:11" x14ac:dyDescent="0.3">
      <c r="H164" s="81"/>
      <c r="I164" s="71"/>
      <c r="J164" s="71"/>
      <c r="K164" s="81"/>
    </row>
    <row r="165" spans="8:11" x14ac:dyDescent="0.3">
      <c r="H165" s="81"/>
      <c r="I165" s="71"/>
      <c r="J165" s="71"/>
      <c r="K165" s="81"/>
    </row>
    <row r="166" spans="8:11" x14ac:dyDescent="0.3">
      <c r="H166" s="81"/>
      <c r="I166" s="71"/>
      <c r="J166" s="71"/>
      <c r="K166" s="81"/>
    </row>
    <row r="167" spans="8:11" x14ac:dyDescent="0.3">
      <c r="H167" s="81"/>
      <c r="I167" s="71"/>
      <c r="J167" s="71"/>
      <c r="K167" s="81"/>
    </row>
    <row r="168" spans="8:11" x14ac:dyDescent="0.3">
      <c r="H168" s="81"/>
      <c r="I168" s="71"/>
      <c r="J168" s="71"/>
      <c r="K168" s="81"/>
    </row>
    <row r="169" spans="8:11" x14ac:dyDescent="0.3">
      <c r="H169" s="81"/>
      <c r="I169" s="71"/>
      <c r="J169" s="71"/>
      <c r="K169" s="81"/>
    </row>
    <row r="170" spans="8:11" x14ac:dyDescent="0.3">
      <c r="H170" s="81"/>
      <c r="I170" s="71"/>
      <c r="J170" s="71"/>
      <c r="K170" s="81"/>
    </row>
    <row r="171" spans="8:11" x14ac:dyDescent="0.3">
      <c r="H171" s="81"/>
      <c r="I171" s="71"/>
      <c r="J171" s="71"/>
      <c r="K171" s="81"/>
    </row>
    <row r="172" spans="8:11" x14ac:dyDescent="0.3">
      <c r="H172" s="81"/>
      <c r="I172" s="71"/>
      <c r="J172" s="71"/>
      <c r="K172" s="81"/>
    </row>
    <row r="173" spans="8:11" x14ac:dyDescent="0.3">
      <c r="H173" s="81"/>
      <c r="I173" s="71"/>
      <c r="J173" s="71"/>
      <c r="K173" s="81"/>
    </row>
    <row r="174" spans="8:11" x14ac:dyDescent="0.3">
      <c r="H174" s="81"/>
      <c r="I174" s="71"/>
      <c r="J174" s="71"/>
      <c r="K174" s="81"/>
    </row>
    <row r="175" spans="8:11" x14ac:dyDescent="0.3">
      <c r="H175" s="81"/>
      <c r="I175" s="71"/>
      <c r="J175" s="71"/>
      <c r="K175" s="81"/>
    </row>
    <row r="176" spans="8:11" x14ac:dyDescent="0.3">
      <c r="H176" s="81"/>
      <c r="I176" s="71"/>
      <c r="J176" s="71"/>
      <c r="K176" s="81"/>
    </row>
    <row r="177" spans="8:11" x14ac:dyDescent="0.3">
      <c r="H177" s="81"/>
      <c r="I177" s="71"/>
      <c r="J177" s="71"/>
      <c r="K177" s="81"/>
    </row>
    <row r="178" spans="8:11" x14ac:dyDescent="0.3">
      <c r="H178" s="81"/>
      <c r="I178" s="71"/>
      <c r="J178" s="71"/>
      <c r="K178" s="81"/>
    </row>
    <row r="179" spans="8:11" x14ac:dyDescent="0.3">
      <c r="H179" s="81"/>
      <c r="I179" s="71"/>
      <c r="J179" s="71"/>
      <c r="K179" s="81"/>
    </row>
    <row r="180" spans="8:11" x14ac:dyDescent="0.3">
      <c r="H180" s="81"/>
      <c r="I180" s="71"/>
      <c r="J180" s="71"/>
      <c r="K180" s="81"/>
    </row>
    <row r="181" spans="8:11" x14ac:dyDescent="0.3">
      <c r="H181" s="81"/>
      <c r="I181" s="71"/>
      <c r="J181" s="71"/>
      <c r="K181" s="81"/>
    </row>
    <row r="182" spans="8:11" x14ac:dyDescent="0.3">
      <c r="H182" s="81"/>
      <c r="I182" s="71"/>
      <c r="J182" s="71"/>
      <c r="K182" s="81"/>
    </row>
    <row r="183" spans="8:11" x14ac:dyDescent="0.3">
      <c r="I183" s="57"/>
    </row>
    <row r="184" spans="8:11" x14ac:dyDescent="0.3">
      <c r="I184" s="57"/>
    </row>
    <row r="185" spans="8:11" x14ac:dyDescent="0.3">
      <c r="I185" s="57"/>
    </row>
    <row r="186" spans="8:11" x14ac:dyDescent="0.3">
      <c r="I186" s="57"/>
    </row>
    <row r="187" spans="8:11" x14ac:dyDescent="0.3">
      <c r="I187" s="57"/>
    </row>
    <row r="188" spans="8:11" x14ac:dyDescent="0.3">
      <c r="I188" s="57"/>
    </row>
    <row r="189" spans="8:11" x14ac:dyDescent="0.3">
      <c r="I189" s="57"/>
    </row>
    <row r="190" spans="8:11" x14ac:dyDescent="0.3">
      <c r="I190" s="57"/>
    </row>
    <row r="191" spans="8:11" x14ac:dyDescent="0.3">
      <c r="I191" s="57"/>
    </row>
    <row r="192" spans="8:11" x14ac:dyDescent="0.3">
      <c r="I192" s="57"/>
    </row>
    <row r="193" spans="9:9" x14ac:dyDescent="0.3">
      <c r="I193" s="57"/>
    </row>
    <row r="194" spans="9:9" x14ac:dyDescent="0.3">
      <c r="I194" s="57"/>
    </row>
    <row r="195" spans="9:9" x14ac:dyDescent="0.3">
      <c r="I195" s="57"/>
    </row>
    <row r="196" spans="9:9" x14ac:dyDescent="0.3">
      <c r="I196" s="57"/>
    </row>
    <row r="197" spans="9:9" x14ac:dyDescent="0.3">
      <c r="I197" s="57"/>
    </row>
    <row r="198" spans="9:9" x14ac:dyDescent="0.3">
      <c r="I198" s="57"/>
    </row>
    <row r="199" spans="9:9" x14ac:dyDescent="0.3">
      <c r="I199" s="57"/>
    </row>
    <row r="200" spans="9:9" x14ac:dyDescent="0.3">
      <c r="I200" s="57"/>
    </row>
    <row r="201" spans="9:9" x14ac:dyDescent="0.3">
      <c r="I201" s="57"/>
    </row>
    <row r="202" spans="9:9" x14ac:dyDescent="0.3">
      <c r="I202" s="57"/>
    </row>
    <row r="203" spans="9:9" x14ac:dyDescent="0.3">
      <c r="I203" s="57"/>
    </row>
    <row r="204" spans="9:9" x14ac:dyDescent="0.3">
      <c r="I204" s="57"/>
    </row>
    <row r="205" spans="9:9" x14ac:dyDescent="0.3">
      <c r="I205" s="57"/>
    </row>
    <row r="206" spans="9:9" x14ac:dyDescent="0.3">
      <c r="I206" s="57"/>
    </row>
    <row r="207" spans="9:9" x14ac:dyDescent="0.3">
      <c r="I207" s="57"/>
    </row>
    <row r="208" spans="9:9" x14ac:dyDescent="0.3">
      <c r="I208" s="57"/>
    </row>
    <row r="209" spans="9:9" x14ac:dyDescent="0.3">
      <c r="I209" s="57"/>
    </row>
    <row r="210" spans="9:9" x14ac:dyDescent="0.3">
      <c r="I210" s="57"/>
    </row>
    <row r="211" spans="9:9" x14ac:dyDescent="0.3">
      <c r="I211" s="57"/>
    </row>
    <row r="212" spans="9:9" x14ac:dyDescent="0.3">
      <c r="I212" s="57"/>
    </row>
    <row r="213" spans="9:9" x14ac:dyDescent="0.3">
      <c r="I213" s="57"/>
    </row>
    <row r="214" spans="9:9" x14ac:dyDescent="0.3">
      <c r="I214" s="57"/>
    </row>
    <row r="215" spans="9:9" x14ac:dyDescent="0.3">
      <c r="I215" s="57"/>
    </row>
    <row r="216" spans="9:9" x14ac:dyDescent="0.3">
      <c r="I216" s="57"/>
    </row>
    <row r="217" spans="9:9" x14ac:dyDescent="0.3">
      <c r="I217" s="57"/>
    </row>
    <row r="218" spans="9:9" x14ac:dyDescent="0.3">
      <c r="I218" s="57"/>
    </row>
    <row r="219" spans="9:9" x14ac:dyDescent="0.3">
      <c r="I219" s="57"/>
    </row>
    <row r="220" spans="9:9" x14ac:dyDescent="0.3">
      <c r="I220" s="57"/>
    </row>
    <row r="221" spans="9:9" x14ac:dyDescent="0.3">
      <c r="I221" s="57"/>
    </row>
    <row r="222" spans="9:9" x14ac:dyDescent="0.3">
      <c r="I222" s="57"/>
    </row>
    <row r="223" spans="9:9" x14ac:dyDescent="0.3">
      <c r="I223" s="57"/>
    </row>
    <row r="224" spans="9:9" x14ac:dyDescent="0.3">
      <c r="I224" s="57"/>
    </row>
    <row r="225" spans="9:9" x14ac:dyDescent="0.3">
      <c r="I225" s="57"/>
    </row>
    <row r="226" spans="9:9" x14ac:dyDescent="0.3">
      <c r="I226" s="57"/>
    </row>
    <row r="227" spans="9:9" x14ac:dyDescent="0.3">
      <c r="I227" s="57"/>
    </row>
    <row r="228" spans="9:9" x14ac:dyDescent="0.3">
      <c r="I228" s="57"/>
    </row>
    <row r="229" spans="9:9" x14ac:dyDescent="0.3">
      <c r="I229" s="57"/>
    </row>
    <row r="230" spans="9:9" x14ac:dyDescent="0.3">
      <c r="I230" s="57"/>
    </row>
    <row r="231" spans="9:9" x14ac:dyDescent="0.3">
      <c r="I231" s="57"/>
    </row>
    <row r="232" spans="9:9" x14ac:dyDescent="0.3">
      <c r="I232" s="57"/>
    </row>
    <row r="233" spans="9:9" x14ac:dyDescent="0.3">
      <c r="I233" s="57"/>
    </row>
    <row r="234" spans="9:9" x14ac:dyDescent="0.3">
      <c r="I234" s="57"/>
    </row>
    <row r="235" spans="9:9" x14ac:dyDescent="0.3">
      <c r="I235" s="57"/>
    </row>
    <row r="236" spans="9:9" x14ac:dyDescent="0.3">
      <c r="I236" s="57"/>
    </row>
    <row r="237" spans="9:9" x14ac:dyDescent="0.3">
      <c r="I237" s="57"/>
    </row>
    <row r="238" spans="9:9" x14ac:dyDescent="0.3">
      <c r="I238" s="57"/>
    </row>
    <row r="239" spans="9:9" x14ac:dyDescent="0.3">
      <c r="I239" s="57"/>
    </row>
    <row r="240" spans="9:9" x14ac:dyDescent="0.3">
      <c r="I240" s="57"/>
    </row>
    <row r="241" spans="9:9" x14ac:dyDescent="0.3">
      <c r="I241" s="57"/>
    </row>
  </sheetData>
  <mergeCells count="38">
    <mergeCell ref="C26:D26"/>
    <mergeCell ref="A32:B32"/>
    <mergeCell ref="M93:M96"/>
    <mergeCell ref="E107:G107"/>
    <mergeCell ref="A107:D107"/>
    <mergeCell ref="A41:B41"/>
    <mergeCell ref="C40:D40"/>
    <mergeCell ref="C59:D59"/>
    <mergeCell ref="C63:K63"/>
    <mergeCell ref="C69:D69"/>
    <mergeCell ref="C73:D73"/>
    <mergeCell ref="C75:D75"/>
    <mergeCell ref="C64:D64"/>
    <mergeCell ref="C79:K79"/>
    <mergeCell ref="C80:D80"/>
    <mergeCell ref="C85:K85"/>
    <mergeCell ref="A19:B19"/>
    <mergeCell ref="A6:C6"/>
    <mergeCell ref="A8:C8"/>
    <mergeCell ref="C16:D16"/>
    <mergeCell ref="C17:D17"/>
    <mergeCell ref="C18:D18"/>
    <mergeCell ref="C19:D19"/>
    <mergeCell ref="A1:M1"/>
    <mergeCell ref="A15:B15"/>
    <mergeCell ref="C15:D15"/>
    <mergeCell ref="C89:K89"/>
    <mergeCell ref="C92:K92"/>
    <mergeCell ref="A38:B38"/>
    <mergeCell ref="A37:B37"/>
    <mergeCell ref="A43:B43"/>
    <mergeCell ref="A3:M3"/>
    <mergeCell ref="L12:L14"/>
    <mergeCell ref="M12:M14"/>
    <mergeCell ref="M15:M21"/>
    <mergeCell ref="M31:M34"/>
    <mergeCell ref="M26:M28"/>
    <mergeCell ref="A31:B31"/>
  </mergeCells>
  <phoneticPr fontId="0" type="noConversion"/>
  <printOptions horizontalCentered="1"/>
  <pageMargins left="0.55000000000000004" right="0.56999999999999995" top="0.68" bottom="0.91" header="0.5" footer="0.5"/>
  <pageSetup scale="76" fitToHeight="0" orientation="portrait" r:id="rId1"/>
  <headerFooter alignWithMargins="0">
    <oddFooter>&amp;RProgram Finance rev 2014-05
&amp;F: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79"/>
  <sheetViews>
    <sheetView topLeftCell="A10" zoomScaleNormal="100" workbookViewId="0">
      <selection activeCell="G33" sqref="G33"/>
    </sheetView>
  </sheetViews>
  <sheetFormatPr defaultColWidth="9.1796875" defaultRowHeight="13" x14ac:dyDescent="0.3"/>
  <cols>
    <col min="1" max="1" width="4.7265625" style="121" customWidth="1"/>
    <col min="2" max="2" width="3.26953125" style="148" customWidth="1"/>
    <col min="3" max="3" width="7.54296875" style="121" customWidth="1"/>
    <col min="4" max="4" width="28" style="121" customWidth="1"/>
    <col min="5" max="5" width="19" style="121" customWidth="1"/>
    <col min="6" max="6" width="1.7265625" style="149" customWidth="1"/>
    <col min="7" max="7" width="18.7265625" style="121" customWidth="1"/>
    <col min="8" max="8" width="1.7265625" style="149" customWidth="1"/>
    <col min="9" max="9" width="19.54296875" style="121" customWidth="1"/>
    <col min="10" max="10" width="1.81640625" style="121" customWidth="1"/>
    <col min="11" max="11" width="18.54296875" style="121" customWidth="1"/>
    <col min="12" max="16384" width="9.1796875" style="121"/>
  </cols>
  <sheetData>
    <row r="1" spans="1:12" ht="48.75" customHeight="1" x14ac:dyDescent="0.3">
      <c r="A1" s="426" t="s">
        <v>180</v>
      </c>
      <c r="B1" s="426"/>
      <c r="C1" s="426"/>
      <c r="D1" s="426"/>
      <c r="E1" s="426"/>
      <c r="F1" s="426"/>
      <c r="G1" s="426"/>
      <c r="H1" s="426"/>
      <c r="I1" s="426"/>
      <c r="J1" s="426"/>
      <c r="K1" s="426"/>
    </row>
    <row r="2" spans="1:12" ht="14.5" x14ac:dyDescent="0.3">
      <c r="A2" s="122" t="s">
        <v>181</v>
      </c>
      <c r="B2" s="123"/>
      <c r="C2" s="124"/>
      <c r="D2" s="166" t="str">
        <f>IF(+'Planning Budget'!D5="","",+'Planning Budget'!D5)</f>
        <v/>
      </c>
      <c r="E2" s="167"/>
      <c r="F2" s="168"/>
      <c r="G2" s="168" t="s">
        <v>182</v>
      </c>
      <c r="H2" s="168"/>
      <c r="I2" s="171">
        <f>IF(+'Planning Budget'!I5="","",+'Planning Budget'!I5)</f>
        <v>43468</v>
      </c>
      <c r="J2" s="169"/>
      <c r="K2" s="169"/>
    </row>
    <row r="3" spans="1:12" ht="14.5" x14ac:dyDescent="0.3">
      <c r="A3" s="427" t="s">
        <v>183</v>
      </c>
      <c r="B3" s="427"/>
      <c r="C3" s="427"/>
      <c r="D3" s="170" t="str">
        <f>IF(+'Planning Budget'!D6="","",+'Planning Budget'!D6)</f>
        <v/>
      </c>
      <c r="E3" s="167"/>
      <c r="F3" s="168"/>
      <c r="G3" s="168" t="s">
        <v>184</v>
      </c>
      <c r="H3" s="168"/>
      <c r="I3" s="171" t="str">
        <f>IF(+'Planning Budget'!I6="","",+'Planning Budget'!I6)</f>
        <v>30/11/2020</v>
      </c>
      <c r="J3" s="169"/>
      <c r="K3" s="169"/>
    </row>
    <row r="4" spans="1:12" ht="14.5" x14ac:dyDescent="0.3">
      <c r="A4" s="427" t="s">
        <v>185</v>
      </c>
      <c r="B4" s="427"/>
      <c r="C4" s="427"/>
      <c r="D4" s="171" t="str">
        <f>IF(+'Planning Budget'!D7="","",+'Planning Budget'!D7)</f>
        <v/>
      </c>
      <c r="E4" s="167"/>
      <c r="F4" s="168"/>
      <c r="J4" s="169"/>
      <c r="K4" s="169"/>
    </row>
    <row r="5" spans="1:12" ht="14.5" x14ac:dyDescent="0.3">
      <c r="A5" s="427" t="s">
        <v>186</v>
      </c>
      <c r="B5" s="427"/>
      <c r="C5" s="427"/>
      <c r="D5" s="428" t="str">
        <f>IF(+'Planning Budget'!D8="","",+'Planning Budget'!D8)</f>
        <v/>
      </c>
      <c r="E5" s="428"/>
      <c r="F5" s="428"/>
      <c r="G5" s="428"/>
      <c r="H5" s="428"/>
      <c r="I5" s="428"/>
      <c r="J5" s="428"/>
      <c r="K5" s="428"/>
    </row>
    <row r="6" spans="1:12" ht="6.75" customHeight="1" thickBot="1" x14ac:dyDescent="0.35">
      <c r="A6" s="365"/>
      <c r="B6" s="173"/>
      <c r="C6" s="365"/>
      <c r="D6" s="125"/>
      <c r="E6" s="125"/>
      <c r="F6" s="126"/>
      <c r="G6" s="127"/>
      <c r="H6" s="126"/>
      <c r="I6" s="129"/>
      <c r="J6" s="128"/>
      <c r="K6" s="128"/>
    </row>
    <row r="7" spans="1:12" s="135" customFormat="1" ht="29.5" thickBot="1" x14ac:dyDescent="0.35">
      <c r="A7" s="130"/>
      <c r="B7" s="130"/>
      <c r="C7" s="130"/>
      <c r="D7" s="131"/>
      <c r="E7" s="132" t="s">
        <v>187</v>
      </c>
      <c r="F7" s="133"/>
      <c r="G7" s="132" t="s">
        <v>188</v>
      </c>
      <c r="H7" s="133"/>
      <c r="I7" s="132" t="s">
        <v>189</v>
      </c>
      <c r="J7" s="134"/>
      <c r="K7" s="132" t="s">
        <v>190</v>
      </c>
    </row>
    <row r="8" spans="1:12" ht="29" x14ac:dyDescent="0.3">
      <c r="A8" s="136"/>
      <c r="B8" s="137"/>
      <c r="C8" s="128"/>
      <c r="D8" s="128"/>
      <c r="E8" s="317" t="str">
        <f>+'Planning Budget'!H13</f>
        <v>01/03 / 2019-28 / 02/2020</v>
      </c>
      <c r="F8" s="318"/>
      <c r="G8" s="317" t="str">
        <f>+'Planning Budget'!I13</f>
        <v>01/03 / 2020-30 / 11/2020</v>
      </c>
      <c r="H8" s="318"/>
      <c r="I8" s="317" t="str">
        <f>+'Planning Budget'!K13</f>
        <v>01/03 / 2019-30 / 11/2020</v>
      </c>
      <c r="J8" s="319"/>
      <c r="K8" s="320" t="str">
        <f>+E8</f>
        <v>01/03 / 2019-28 / 02/2020</v>
      </c>
    </row>
    <row r="9" spans="1:12" ht="15" thickBot="1" x14ac:dyDescent="0.35">
      <c r="A9" s="128"/>
      <c r="B9" s="137"/>
      <c r="C9" s="128"/>
      <c r="D9" s="128"/>
      <c r="E9" s="139" t="s">
        <v>191</v>
      </c>
      <c r="F9" s="138"/>
      <c r="G9" s="139" t="s">
        <v>192</v>
      </c>
      <c r="H9" s="138"/>
      <c r="I9" s="139" t="s">
        <v>193</v>
      </c>
      <c r="J9" s="134"/>
      <c r="K9" s="139" t="s">
        <v>194</v>
      </c>
    </row>
    <row r="10" spans="1:12" ht="27.75" customHeight="1" x14ac:dyDescent="0.3">
      <c r="A10" s="128"/>
      <c r="B10" s="137"/>
      <c r="C10" s="128"/>
      <c r="D10" s="128"/>
      <c r="E10" s="129"/>
      <c r="F10" s="129"/>
      <c r="G10" s="129"/>
      <c r="H10" s="138"/>
      <c r="I10" s="138"/>
      <c r="J10" s="134"/>
      <c r="K10" s="140"/>
    </row>
    <row r="11" spans="1:12" s="154" customFormat="1" ht="16.5" customHeight="1" x14ac:dyDescent="0.35">
      <c r="A11" s="141" t="s">
        <v>195</v>
      </c>
      <c r="B11" s="142" t="s">
        <v>196</v>
      </c>
      <c r="C11" s="143"/>
      <c r="D11" s="144"/>
      <c r="E11" s="156">
        <f>+'Planning Budget'!H21</f>
        <v>0</v>
      </c>
      <c r="F11" s="157"/>
      <c r="G11" s="158">
        <f>+'Planning Budget'!I21</f>
        <v>0</v>
      </c>
      <c r="H11" s="157"/>
      <c r="I11" s="156">
        <f>+E11+G11</f>
        <v>0</v>
      </c>
      <c r="J11" s="159"/>
      <c r="K11" s="259">
        <f>E11</f>
        <v>0</v>
      </c>
      <c r="L11" s="165"/>
    </row>
    <row r="12" spans="1:12" s="154" customFormat="1" ht="14.5" x14ac:dyDescent="0.35">
      <c r="A12" s="145"/>
      <c r="B12" s="146"/>
      <c r="C12" s="126"/>
      <c r="D12" s="126"/>
      <c r="E12" s="157"/>
      <c r="F12" s="157"/>
      <c r="G12" s="157"/>
      <c r="H12" s="157"/>
      <c r="I12" s="157"/>
      <c r="J12" s="159"/>
      <c r="K12" s="160"/>
      <c r="L12" s="165"/>
    </row>
    <row r="13" spans="1:12" s="154" customFormat="1" ht="16.5" customHeight="1" x14ac:dyDescent="0.35">
      <c r="A13" s="141" t="s">
        <v>197</v>
      </c>
      <c r="B13" s="142" t="s">
        <v>198</v>
      </c>
      <c r="C13" s="143"/>
      <c r="D13" s="144"/>
      <c r="E13" s="156">
        <f>+'Planning Budget'!H23</f>
        <v>0</v>
      </c>
      <c r="F13" s="157"/>
      <c r="G13" s="156">
        <f>+'Planning Budget'!I23</f>
        <v>0</v>
      </c>
      <c r="H13" s="157"/>
      <c r="I13" s="156">
        <f>+E13+G13</f>
        <v>0</v>
      </c>
      <c r="J13" s="159"/>
      <c r="K13" s="259">
        <f>E13</f>
        <v>0</v>
      </c>
      <c r="L13" s="165"/>
    </row>
    <row r="14" spans="1:12" s="154" customFormat="1" ht="14.5" x14ac:dyDescent="0.35">
      <c r="A14" s="145"/>
      <c r="B14" s="146"/>
      <c r="C14" s="126"/>
      <c r="D14" s="126"/>
      <c r="E14" s="157"/>
      <c r="F14" s="157"/>
      <c r="G14" s="157"/>
      <c r="H14" s="157"/>
      <c r="I14" s="157"/>
      <c r="J14" s="159"/>
      <c r="K14" s="160"/>
      <c r="L14" s="165"/>
    </row>
    <row r="15" spans="1:12" s="154" customFormat="1" ht="16.5" customHeight="1" x14ac:dyDescent="0.35">
      <c r="A15" s="141" t="s">
        <v>199</v>
      </c>
      <c r="B15" s="142" t="s">
        <v>200</v>
      </c>
      <c r="C15" s="143"/>
      <c r="D15" s="144"/>
      <c r="E15" s="156">
        <f>+'Planning Budget'!H28</f>
        <v>0</v>
      </c>
      <c r="F15" s="157"/>
      <c r="G15" s="156">
        <f>+'Planning Budget'!I28</f>
        <v>0</v>
      </c>
      <c r="H15" s="157"/>
      <c r="I15" s="156">
        <f>+E15+G15</f>
        <v>0</v>
      </c>
      <c r="J15" s="159"/>
      <c r="K15" s="259">
        <f>E15</f>
        <v>0</v>
      </c>
      <c r="L15" s="165"/>
    </row>
    <row r="16" spans="1:12" s="154" customFormat="1" ht="14.5" x14ac:dyDescent="0.35">
      <c r="A16" s="145"/>
      <c r="B16" s="146"/>
      <c r="C16" s="126"/>
      <c r="D16" s="126"/>
      <c r="E16" s="157"/>
      <c r="F16" s="157"/>
      <c r="G16" s="157"/>
      <c r="H16" s="157"/>
      <c r="I16" s="157"/>
      <c r="J16" s="159"/>
      <c r="K16" s="160"/>
      <c r="L16" s="165"/>
    </row>
    <row r="17" spans="1:12" s="154" customFormat="1" ht="16.5" customHeight="1" x14ac:dyDescent="0.35">
      <c r="A17" s="141" t="s">
        <v>201</v>
      </c>
      <c r="B17" s="142" t="s">
        <v>202</v>
      </c>
      <c r="C17" s="143"/>
      <c r="D17" s="144"/>
      <c r="E17" s="156">
        <f>+'Planning Budget'!H34</f>
        <v>0</v>
      </c>
      <c r="F17" s="157"/>
      <c r="G17" s="156">
        <f>+'Planning Budget'!I34</f>
        <v>0</v>
      </c>
      <c r="H17" s="157"/>
      <c r="I17" s="156">
        <f>+E17+G17</f>
        <v>0</v>
      </c>
      <c r="J17" s="159"/>
      <c r="K17" s="259">
        <f>E17</f>
        <v>0</v>
      </c>
      <c r="L17" s="165"/>
    </row>
    <row r="18" spans="1:12" s="154" customFormat="1" ht="14.5" x14ac:dyDescent="0.35">
      <c r="A18" s="145"/>
      <c r="B18" s="146"/>
      <c r="C18" s="126"/>
      <c r="D18" s="126"/>
      <c r="E18" s="157"/>
      <c r="F18" s="157"/>
      <c r="G18" s="157"/>
      <c r="H18" s="157"/>
      <c r="I18" s="157"/>
      <c r="J18" s="159"/>
      <c r="K18" s="160"/>
      <c r="L18" s="165"/>
    </row>
    <row r="19" spans="1:12" s="154" customFormat="1" ht="17.25" customHeight="1" x14ac:dyDescent="0.35">
      <c r="A19" s="141" t="s">
        <v>203</v>
      </c>
      <c r="B19" s="142" t="s">
        <v>204</v>
      </c>
      <c r="C19" s="142"/>
      <c r="D19" s="147"/>
      <c r="E19" s="156">
        <f>+'Planning Budget'!H46</f>
        <v>16068</v>
      </c>
      <c r="F19" s="157"/>
      <c r="G19" s="156">
        <f>+'Planning Budget'!I46</f>
        <v>0</v>
      </c>
      <c r="H19" s="157"/>
      <c r="I19" s="156">
        <f>+E19+G19</f>
        <v>16068</v>
      </c>
      <c r="J19" s="159"/>
      <c r="K19" s="259">
        <f>E19</f>
        <v>16068</v>
      </c>
      <c r="L19" s="165"/>
    </row>
    <row r="20" spans="1:12" s="154" customFormat="1" ht="14.5" x14ac:dyDescent="0.35">
      <c r="A20" s="126"/>
      <c r="B20" s="146"/>
      <c r="C20" s="126"/>
      <c r="D20" s="126"/>
      <c r="E20" s="157"/>
      <c r="F20" s="157"/>
      <c r="G20" s="157"/>
      <c r="H20" s="157"/>
      <c r="I20" s="157"/>
      <c r="J20" s="159"/>
      <c r="K20" s="160"/>
      <c r="L20" s="165"/>
    </row>
    <row r="21" spans="1:12" s="154" customFormat="1" ht="16.5" customHeight="1" x14ac:dyDescent="0.35">
      <c r="A21" s="141" t="s">
        <v>205</v>
      </c>
      <c r="B21" s="142" t="s">
        <v>206</v>
      </c>
      <c r="C21" s="143"/>
      <c r="D21" s="144"/>
      <c r="E21" s="156" t="e">
        <f>+'Planning Budget'!#REF!</f>
        <v>#REF!</v>
      </c>
      <c r="F21" s="157"/>
      <c r="G21" s="156" t="e">
        <f>+'Planning Budget'!#REF!</f>
        <v>#REF!</v>
      </c>
      <c r="H21" s="157"/>
      <c r="I21" s="156" t="e">
        <f>+E21+G21</f>
        <v>#REF!</v>
      </c>
      <c r="J21" s="159"/>
      <c r="K21" s="259" t="e">
        <f>E21</f>
        <v>#REF!</v>
      </c>
      <c r="L21" s="165"/>
    </row>
    <row r="22" spans="1:12" s="154" customFormat="1" ht="14.5" x14ac:dyDescent="0.35">
      <c r="A22" s="126"/>
      <c r="B22" s="146"/>
      <c r="C22" s="126"/>
      <c r="D22" s="126"/>
      <c r="E22" s="157"/>
      <c r="F22" s="157"/>
      <c r="G22" s="157"/>
      <c r="H22" s="157"/>
      <c r="I22" s="157"/>
      <c r="J22" s="159"/>
      <c r="K22" s="160"/>
      <c r="L22" s="165"/>
    </row>
    <row r="23" spans="1:12" s="154" customFormat="1" ht="16.5" customHeight="1" x14ac:dyDescent="0.35">
      <c r="A23" s="141" t="s">
        <v>207</v>
      </c>
      <c r="B23" s="142" t="s">
        <v>208</v>
      </c>
      <c r="C23" s="143"/>
      <c r="D23" s="144"/>
      <c r="E23" s="156">
        <f>+'Planning Budget'!H98</f>
        <v>19400</v>
      </c>
      <c r="F23" s="157"/>
      <c r="G23" s="156">
        <f>+'Planning Budget'!I98</f>
        <v>4450</v>
      </c>
      <c r="H23" s="157"/>
      <c r="I23" s="156">
        <f>+E23+G23</f>
        <v>23850</v>
      </c>
      <c r="J23" s="159"/>
      <c r="K23" s="259">
        <f>E23</f>
        <v>19400</v>
      </c>
      <c r="L23" s="165"/>
    </row>
    <row r="24" spans="1:12" s="154" customFormat="1" ht="14.5" x14ac:dyDescent="0.35">
      <c r="A24" s="126"/>
      <c r="B24" s="146"/>
      <c r="C24" s="126"/>
      <c r="D24" s="126"/>
      <c r="E24" s="157"/>
      <c r="F24" s="157"/>
      <c r="G24" s="157"/>
      <c r="H24" s="157"/>
      <c r="I24" s="157"/>
      <c r="J24" s="159"/>
      <c r="K24" s="160"/>
      <c r="L24" s="165"/>
    </row>
    <row r="25" spans="1:12" s="154" customFormat="1" ht="16.5" customHeight="1" x14ac:dyDescent="0.35">
      <c r="A25" s="141" t="s">
        <v>209</v>
      </c>
      <c r="B25" s="142" t="s">
        <v>210</v>
      </c>
      <c r="C25" s="143"/>
      <c r="D25" s="144"/>
      <c r="E25" s="156">
        <f>+'Planning Budget'!H100</f>
        <v>0</v>
      </c>
      <c r="F25" s="157"/>
      <c r="G25" s="156">
        <f>+'Planning Budget'!I100</f>
        <v>0</v>
      </c>
      <c r="H25" s="157"/>
      <c r="I25" s="156">
        <f>+E25+G25</f>
        <v>0</v>
      </c>
      <c r="J25" s="159"/>
      <c r="K25" s="259">
        <f>E25</f>
        <v>0</v>
      </c>
      <c r="L25" s="165"/>
    </row>
    <row r="26" spans="1:12" s="154" customFormat="1" ht="16.5" customHeight="1" x14ac:dyDescent="0.35">
      <c r="A26" s="126"/>
      <c r="B26" s="146"/>
      <c r="C26" s="126"/>
      <c r="D26" s="126"/>
      <c r="E26" s="157"/>
      <c r="F26" s="157"/>
      <c r="G26" s="157"/>
      <c r="H26" s="157"/>
      <c r="I26" s="157"/>
      <c r="J26" s="159"/>
      <c r="K26" s="160"/>
      <c r="L26" s="165"/>
    </row>
    <row r="27" spans="1:12" s="154" customFormat="1" ht="16.5" customHeight="1" x14ac:dyDescent="0.35">
      <c r="A27" s="141" t="s">
        <v>211</v>
      </c>
      <c r="B27" s="142" t="s">
        <v>212</v>
      </c>
      <c r="C27" s="143"/>
      <c r="D27" s="144" t="s">
        <v>213</v>
      </c>
      <c r="E27" s="156">
        <f>+'Planning Budget'!H105</f>
        <v>0</v>
      </c>
      <c r="F27" s="157"/>
      <c r="G27" s="156">
        <f>+'Planning Budget'!I105</f>
        <v>0</v>
      </c>
      <c r="H27" s="157"/>
      <c r="I27" s="156">
        <f>+E27+G27</f>
        <v>0</v>
      </c>
      <c r="J27" s="159"/>
      <c r="K27" s="259">
        <f>E27</f>
        <v>0</v>
      </c>
      <c r="L27" s="165"/>
    </row>
    <row r="28" spans="1:12" ht="14.5" x14ac:dyDescent="0.3">
      <c r="A28" s="128"/>
      <c r="B28" s="137"/>
      <c r="C28" s="128"/>
      <c r="D28" s="128"/>
      <c r="E28" s="161"/>
      <c r="F28" s="157"/>
      <c r="G28" s="157"/>
      <c r="H28" s="157"/>
      <c r="I28" s="161"/>
      <c r="J28" s="159"/>
      <c r="K28" s="160"/>
      <c r="L28" s="80"/>
    </row>
    <row r="29" spans="1:12" s="154" customFormat="1" ht="29.25" customHeight="1" x14ac:dyDescent="0.35">
      <c r="A29" s="424" t="s">
        <v>214</v>
      </c>
      <c r="B29" s="425"/>
      <c r="C29" s="425"/>
      <c r="D29" s="425"/>
      <c r="E29" s="162" t="e">
        <f>SUM(E11:E27)</f>
        <v>#REF!</v>
      </c>
      <c r="F29" s="163"/>
      <c r="G29" s="162" t="e">
        <f>SUM(G11:G27)</f>
        <v>#REF!</v>
      </c>
      <c r="H29" s="163"/>
      <c r="I29" s="162" t="e">
        <f>SUM(I11:I27)</f>
        <v>#REF!</v>
      </c>
      <c r="J29" s="164"/>
      <c r="K29" s="227" t="e">
        <f>SUM(K11:K27)</f>
        <v>#REF!</v>
      </c>
      <c r="L29" s="165"/>
    </row>
    <row r="30" spans="1:12" ht="14.5" x14ac:dyDescent="0.35">
      <c r="A30" s="154"/>
      <c r="B30" s="155"/>
      <c r="C30" s="154"/>
      <c r="D30" s="154"/>
      <c r="E30" s="80"/>
      <c r="F30" s="104"/>
      <c r="G30" s="104"/>
      <c r="H30" s="104"/>
      <c r="I30" s="80"/>
      <c r="J30" s="80"/>
      <c r="K30" s="80"/>
      <c r="L30" s="80"/>
    </row>
    <row r="31" spans="1:12" ht="14.5" x14ac:dyDescent="0.35">
      <c r="A31" s="154"/>
      <c r="B31" s="155"/>
      <c r="C31" s="154"/>
      <c r="D31" s="154"/>
      <c r="E31" s="80"/>
      <c r="F31" s="104"/>
      <c r="G31" s="104"/>
      <c r="H31" s="104"/>
      <c r="I31" s="80"/>
      <c r="J31" s="80"/>
      <c r="K31" s="80"/>
      <c r="L31" s="80"/>
    </row>
    <row r="32" spans="1:12" x14ac:dyDescent="0.3">
      <c r="E32" s="80"/>
      <c r="F32" s="104"/>
      <c r="G32" s="104"/>
      <c r="H32" s="104"/>
      <c r="I32" s="80"/>
      <c r="J32" s="80"/>
      <c r="K32" s="80"/>
      <c r="L32" s="80"/>
    </row>
    <row r="33" spans="5:12" x14ac:dyDescent="0.3">
      <c r="E33" s="80"/>
      <c r="F33" s="104"/>
      <c r="G33" s="104"/>
      <c r="H33" s="104"/>
      <c r="I33" s="80"/>
      <c r="J33" s="80"/>
      <c r="K33" s="80"/>
      <c r="L33" s="80"/>
    </row>
    <row r="34" spans="5:12" x14ac:dyDescent="0.3">
      <c r="E34" s="80"/>
      <c r="F34" s="104"/>
      <c r="G34" s="104"/>
      <c r="H34" s="104"/>
      <c r="I34" s="80"/>
      <c r="J34" s="80"/>
      <c r="K34" s="80"/>
      <c r="L34" s="80"/>
    </row>
    <row r="35" spans="5:12" x14ac:dyDescent="0.3">
      <c r="E35" s="80"/>
      <c r="F35" s="104"/>
      <c r="G35" s="104"/>
      <c r="H35" s="104"/>
      <c r="I35" s="80"/>
      <c r="J35" s="80"/>
      <c r="K35" s="80"/>
      <c r="L35" s="80"/>
    </row>
    <row r="36" spans="5:12" x14ac:dyDescent="0.3">
      <c r="E36" s="80"/>
      <c r="F36" s="104"/>
      <c r="G36" s="104"/>
      <c r="H36" s="104"/>
      <c r="I36" s="80"/>
      <c r="J36" s="80"/>
      <c r="K36" s="80"/>
      <c r="L36" s="80"/>
    </row>
    <row r="37" spans="5:12" x14ac:dyDescent="0.3">
      <c r="E37" s="80"/>
      <c r="F37" s="104"/>
      <c r="G37" s="104"/>
      <c r="H37" s="104"/>
      <c r="I37" s="80"/>
      <c r="J37" s="80"/>
      <c r="K37" s="80"/>
      <c r="L37" s="80"/>
    </row>
    <row r="38" spans="5:12" x14ac:dyDescent="0.3">
      <c r="E38" s="80"/>
      <c r="F38" s="104"/>
      <c r="G38" s="104"/>
      <c r="H38" s="104"/>
      <c r="I38" s="80"/>
      <c r="J38" s="80"/>
      <c r="K38" s="80"/>
      <c r="L38" s="80"/>
    </row>
    <row r="39" spans="5:12" x14ac:dyDescent="0.3">
      <c r="E39" s="80"/>
      <c r="F39" s="104"/>
      <c r="G39" s="104"/>
      <c r="H39" s="104"/>
      <c r="I39" s="80"/>
      <c r="J39" s="80"/>
      <c r="K39" s="80"/>
      <c r="L39" s="80"/>
    </row>
    <row r="40" spans="5:12" x14ac:dyDescent="0.3">
      <c r="E40" s="80"/>
      <c r="F40" s="104"/>
      <c r="G40" s="104"/>
      <c r="H40" s="104"/>
      <c r="I40" s="80"/>
      <c r="J40" s="80"/>
      <c r="K40" s="80"/>
      <c r="L40" s="80"/>
    </row>
    <row r="41" spans="5:12" x14ac:dyDescent="0.3">
      <c r="E41" s="80"/>
      <c r="F41" s="104"/>
      <c r="G41" s="104"/>
      <c r="H41" s="104"/>
      <c r="I41" s="80"/>
      <c r="J41" s="80"/>
      <c r="K41" s="80"/>
      <c r="L41" s="80"/>
    </row>
    <row r="42" spans="5:12" x14ac:dyDescent="0.3">
      <c r="E42" s="80"/>
      <c r="F42" s="104"/>
      <c r="G42" s="104"/>
      <c r="H42" s="104"/>
      <c r="I42" s="80"/>
      <c r="J42" s="80"/>
      <c r="K42" s="80"/>
      <c r="L42" s="80"/>
    </row>
    <row r="43" spans="5:12" x14ac:dyDescent="0.3">
      <c r="E43" s="80"/>
      <c r="F43" s="104"/>
      <c r="G43" s="104"/>
      <c r="H43" s="104"/>
      <c r="I43" s="80"/>
      <c r="J43" s="80"/>
      <c r="K43" s="80"/>
      <c r="L43" s="80"/>
    </row>
    <row r="44" spans="5:12" x14ac:dyDescent="0.3">
      <c r="E44" s="80"/>
      <c r="F44" s="104"/>
      <c r="G44" s="104"/>
      <c r="H44" s="104"/>
      <c r="I44" s="80"/>
      <c r="J44" s="80"/>
      <c r="K44" s="80"/>
      <c r="L44" s="80"/>
    </row>
    <row r="45" spans="5:12" x14ac:dyDescent="0.3">
      <c r="E45" s="80"/>
      <c r="F45" s="104"/>
      <c r="G45" s="104"/>
      <c r="H45" s="104"/>
      <c r="I45" s="80"/>
      <c r="J45" s="80"/>
      <c r="K45" s="80"/>
      <c r="L45" s="80"/>
    </row>
    <row r="46" spans="5:12" x14ac:dyDescent="0.3">
      <c r="E46" s="80"/>
      <c r="F46" s="104"/>
      <c r="G46" s="104"/>
      <c r="H46" s="104"/>
      <c r="I46" s="80"/>
      <c r="J46" s="80"/>
      <c r="K46" s="80"/>
      <c r="L46" s="80"/>
    </row>
    <row r="47" spans="5:12" x14ac:dyDescent="0.3">
      <c r="E47" s="80"/>
      <c r="F47" s="104"/>
      <c r="G47" s="104"/>
      <c r="H47" s="104"/>
      <c r="I47" s="80"/>
      <c r="J47" s="80"/>
      <c r="K47" s="80"/>
      <c r="L47" s="80"/>
    </row>
    <row r="48" spans="5:12" x14ac:dyDescent="0.3">
      <c r="E48" s="80"/>
      <c r="F48" s="104"/>
      <c r="G48" s="104"/>
      <c r="H48" s="104"/>
      <c r="I48" s="80"/>
      <c r="J48" s="80"/>
      <c r="K48" s="80"/>
      <c r="L48" s="80"/>
    </row>
    <row r="49" spans="5:12" x14ac:dyDescent="0.3">
      <c r="E49" s="80"/>
      <c r="F49" s="104"/>
      <c r="G49" s="104"/>
      <c r="H49" s="104"/>
      <c r="I49" s="80"/>
      <c r="J49" s="80"/>
      <c r="K49" s="80"/>
      <c r="L49" s="80"/>
    </row>
    <row r="50" spans="5:12" x14ac:dyDescent="0.3">
      <c r="E50" s="80"/>
      <c r="F50" s="104"/>
      <c r="G50" s="104"/>
      <c r="H50" s="104"/>
      <c r="I50" s="80"/>
      <c r="J50" s="80"/>
      <c r="K50" s="80"/>
      <c r="L50" s="80"/>
    </row>
    <row r="51" spans="5:12" x14ac:dyDescent="0.3">
      <c r="E51" s="80"/>
      <c r="F51" s="104"/>
      <c r="G51" s="104"/>
      <c r="H51" s="104"/>
      <c r="I51" s="80"/>
      <c r="J51" s="80"/>
      <c r="K51" s="80"/>
      <c r="L51" s="80"/>
    </row>
    <row r="52" spans="5:12" x14ac:dyDescent="0.3">
      <c r="E52" s="80"/>
      <c r="F52" s="104"/>
      <c r="G52" s="104"/>
      <c r="H52" s="104"/>
      <c r="I52" s="80"/>
      <c r="J52" s="80"/>
      <c r="K52" s="80"/>
      <c r="L52" s="80"/>
    </row>
    <row r="53" spans="5:12" x14ac:dyDescent="0.3">
      <c r="E53" s="80"/>
      <c r="F53" s="104"/>
      <c r="G53" s="104"/>
      <c r="H53" s="104"/>
      <c r="I53" s="80"/>
      <c r="J53" s="80"/>
      <c r="K53" s="80"/>
      <c r="L53" s="80"/>
    </row>
    <row r="54" spans="5:12" x14ac:dyDescent="0.3">
      <c r="E54" s="80"/>
      <c r="F54" s="104"/>
      <c r="G54" s="104"/>
      <c r="H54" s="104"/>
      <c r="I54" s="80"/>
      <c r="J54" s="80"/>
      <c r="K54" s="80"/>
      <c r="L54" s="80"/>
    </row>
    <row r="55" spans="5:12" x14ac:dyDescent="0.3">
      <c r="E55" s="80"/>
      <c r="F55" s="104"/>
      <c r="G55" s="104"/>
      <c r="H55" s="104"/>
      <c r="I55" s="80"/>
      <c r="J55" s="80"/>
      <c r="K55" s="80"/>
      <c r="L55" s="80"/>
    </row>
    <row r="56" spans="5:12" x14ac:dyDescent="0.3">
      <c r="E56" s="80"/>
      <c r="F56" s="104"/>
      <c r="G56" s="104"/>
      <c r="H56" s="104"/>
      <c r="I56" s="80"/>
      <c r="J56" s="80"/>
      <c r="K56" s="80"/>
      <c r="L56" s="80"/>
    </row>
    <row r="57" spans="5:12" x14ac:dyDescent="0.3">
      <c r="E57" s="80"/>
      <c r="F57" s="104"/>
      <c r="G57" s="104"/>
      <c r="H57" s="104"/>
      <c r="I57" s="80"/>
      <c r="J57" s="80"/>
      <c r="K57" s="80"/>
      <c r="L57" s="80"/>
    </row>
    <row r="58" spans="5:12" x14ac:dyDescent="0.3">
      <c r="E58" s="80"/>
      <c r="F58" s="104"/>
      <c r="G58" s="104"/>
      <c r="H58" s="104"/>
      <c r="I58" s="80"/>
      <c r="J58" s="80"/>
      <c r="K58" s="80"/>
      <c r="L58" s="80"/>
    </row>
    <row r="59" spans="5:12" x14ac:dyDescent="0.3">
      <c r="E59" s="80"/>
      <c r="F59" s="104"/>
      <c r="G59" s="104"/>
      <c r="H59" s="104"/>
      <c r="I59" s="80"/>
      <c r="J59" s="80"/>
      <c r="K59" s="80"/>
      <c r="L59" s="80"/>
    </row>
    <row r="60" spans="5:12" x14ac:dyDescent="0.3">
      <c r="E60" s="80"/>
      <c r="F60" s="104"/>
      <c r="G60" s="104"/>
      <c r="H60" s="104"/>
      <c r="I60" s="80"/>
      <c r="J60" s="80"/>
      <c r="K60" s="80"/>
      <c r="L60" s="80"/>
    </row>
    <row r="61" spans="5:12" x14ac:dyDescent="0.3">
      <c r="E61" s="80"/>
      <c r="F61" s="104"/>
      <c r="G61" s="104"/>
      <c r="H61" s="104"/>
      <c r="I61" s="80"/>
      <c r="J61" s="80"/>
      <c r="K61" s="80"/>
      <c r="L61" s="80"/>
    </row>
    <row r="62" spans="5:12" x14ac:dyDescent="0.3">
      <c r="E62" s="80"/>
      <c r="F62" s="104"/>
      <c r="G62" s="104"/>
      <c r="H62" s="104"/>
      <c r="I62" s="80"/>
      <c r="J62" s="80"/>
      <c r="K62" s="80"/>
      <c r="L62" s="80"/>
    </row>
    <row r="63" spans="5:12" x14ac:dyDescent="0.3">
      <c r="E63" s="80"/>
      <c r="F63" s="104"/>
      <c r="G63" s="104"/>
      <c r="H63" s="104"/>
      <c r="I63" s="80"/>
      <c r="J63" s="80"/>
      <c r="K63" s="80"/>
      <c r="L63" s="80"/>
    </row>
    <row r="64" spans="5:12" x14ac:dyDescent="0.3">
      <c r="E64" s="80"/>
      <c r="F64" s="104"/>
      <c r="G64" s="104"/>
      <c r="H64" s="104"/>
      <c r="I64" s="80"/>
      <c r="J64" s="80"/>
      <c r="K64" s="80"/>
      <c r="L64" s="80"/>
    </row>
    <row r="65" spans="7:7" x14ac:dyDescent="0.3">
      <c r="G65" s="149"/>
    </row>
    <row r="66" spans="7:7" x14ac:dyDescent="0.3">
      <c r="G66" s="149"/>
    </row>
    <row r="67" spans="7:7" x14ac:dyDescent="0.3">
      <c r="G67" s="149"/>
    </row>
    <row r="68" spans="7:7" x14ac:dyDescent="0.3">
      <c r="G68" s="149"/>
    </row>
    <row r="69" spans="7:7" x14ac:dyDescent="0.3">
      <c r="G69" s="149"/>
    </row>
    <row r="70" spans="7:7" x14ac:dyDescent="0.3">
      <c r="G70" s="149"/>
    </row>
    <row r="71" spans="7:7" x14ac:dyDescent="0.3">
      <c r="G71" s="149"/>
    </row>
    <row r="72" spans="7:7" x14ac:dyDescent="0.3">
      <c r="G72" s="149"/>
    </row>
    <row r="73" spans="7:7" x14ac:dyDescent="0.3">
      <c r="G73" s="149"/>
    </row>
    <row r="74" spans="7:7" x14ac:dyDescent="0.3">
      <c r="G74" s="149"/>
    </row>
    <row r="75" spans="7:7" x14ac:dyDescent="0.3">
      <c r="G75" s="149"/>
    </row>
    <row r="76" spans="7:7" x14ac:dyDescent="0.3">
      <c r="G76" s="149"/>
    </row>
    <row r="77" spans="7:7" x14ac:dyDescent="0.3">
      <c r="G77" s="149"/>
    </row>
    <row r="78" spans="7:7" x14ac:dyDescent="0.3">
      <c r="G78" s="149"/>
    </row>
    <row r="79" spans="7:7" x14ac:dyDescent="0.3">
      <c r="G79" s="149"/>
    </row>
    <row r="80" spans="7:7" x14ac:dyDescent="0.3">
      <c r="G80" s="149"/>
    </row>
    <row r="81" spans="7:7" x14ac:dyDescent="0.3">
      <c r="G81" s="149"/>
    </row>
    <row r="82" spans="7:7" x14ac:dyDescent="0.3">
      <c r="G82" s="149"/>
    </row>
    <row r="83" spans="7:7" x14ac:dyDescent="0.3">
      <c r="G83" s="149"/>
    </row>
    <row r="84" spans="7:7" x14ac:dyDescent="0.3">
      <c r="G84" s="149"/>
    </row>
    <row r="85" spans="7:7" x14ac:dyDescent="0.3">
      <c r="G85" s="149"/>
    </row>
    <row r="86" spans="7:7" x14ac:dyDescent="0.3">
      <c r="G86" s="149"/>
    </row>
    <row r="87" spans="7:7" x14ac:dyDescent="0.3">
      <c r="G87" s="149"/>
    </row>
    <row r="88" spans="7:7" x14ac:dyDescent="0.3">
      <c r="G88" s="149"/>
    </row>
    <row r="89" spans="7:7" x14ac:dyDescent="0.3">
      <c r="G89" s="149"/>
    </row>
    <row r="90" spans="7:7" x14ac:dyDescent="0.3">
      <c r="G90" s="149"/>
    </row>
    <row r="91" spans="7:7" x14ac:dyDescent="0.3">
      <c r="G91" s="149"/>
    </row>
    <row r="92" spans="7:7" x14ac:dyDescent="0.3">
      <c r="G92" s="149"/>
    </row>
    <row r="93" spans="7:7" x14ac:dyDescent="0.3">
      <c r="G93" s="149"/>
    </row>
    <row r="94" spans="7:7" x14ac:dyDescent="0.3">
      <c r="G94" s="149"/>
    </row>
    <row r="95" spans="7:7" x14ac:dyDescent="0.3">
      <c r="G95" s="149"/>
    </row>
    <row r="96" spans="7:7" x14ac:dyDescent="0.3">
      <c r="G96" s="149"/>
    </row>
    <row r="97" spans="7:7" x14ac:dyDescent="0.3">
      <c r="G97" s="149"/>
    </row>
    <row r="98" spans="7:7" x14ac:dyDescent="0.3">
      <c r="G98" s="149"/>
    </row>
    <row r="99" spans="7:7" x14ac:dyDescent="0.3">
      <c r="G99" s="149"/>
    </row>
    <row r="100" spans="7:7" x14ac:dyDescent="0.3">
      <c r="G100" s="149"/>
    </row>
    <row r="101" spans="7:7" x14ac:dyDescent="0.3">
      <c r="G101" s="149"/>
    </row>
    <row r="102" spans="7:7" x14ac:dyDescent="0.3">
      <c r="G102" s="149"/>
    </row>
    <row r="103" spans="7:7" x14ac:dyDescent="0.3">
      <c r="G103" s="149"/>
    </row>
    <row r="104" spans="7:7" x14ac:dyDescent="0.3">
      <c r="G104" s="149"/>
    </row>
    <row r="105" spans="7:7" x14ac:dyDescent="0.3">
      <c r="G105" s="149"/>
    </row>
    <row r="106" spans="7:7" x14ac:dyDescent="0.3">
      <c r="G106" s="149"/>
    </row>
    <row r="107" spans="7:7" x14ac:dyDescent="0.3">
      <c r="G107" s="149"/>
    </row>
    <row r="108" spans="7:7" x14ac:dyDescent="0.3">
      <c r="G108" s="149"/>
    </row>
    <row r="109" spans="7:7" x14ac:dyDescent="0.3">
      <c r="G109" s="149"/>
    </row>
    <row r="110" spans="7:7" x14ac:dyDescent="0.3">
      <c r="G110" s="149"/>
    </row>
    <row r="111" spans="7:7" x14ac:dyDescent="0.3">
      <c r="G111" s="149"/>
    </row>
    <row r="112" spans="7:7" x14ac:dyDescent="0.3">
      <c r="G112" s="149"/>
    </row>
    <row r="113" spans="7:7" x14ac:dyDescent="0.3">
      <c r="G113" s="149"/>
    </row>
    <row r="114" spans="7:7" x14ac:dyDescent="0.3">
      <c r="G114" s="149"/>
    </row>
    <row r="115" spans="7:7" x14ac:dyDescent="0.3">
      <c r="G115" s="149"/>
    </row>
    <row r="116" spans="7:7" x14ac:dyDescent="0.3">
      <c r="G116" s="149"/>
    </row>
    <row r="117" spans="7:7" x14ac:dyDescent="0.3">
      <c r="G117" s="149"/>
    </row>
    <row r="118" spans="7:7" x14ac:dyDescent="0.3">
      <c r="G118" s="149"/>
    </row>
    <row r="119" spans="7:7" x14ac:dyDescent="0.3">
      <c r="G119" s="149"/>
    </row>
    <row r="120" spans="7:7" x14ac:dyDescent="0.3">
      <c r="G120" s="149"/>
    </row>
    <row r="121" spans="7:7" x14ac:dyDescent="0.3">
      <c r="G121" s="149"/>
    </row>
    <row r="122" spans="7:7" x14ac:dyDescent="0.3">
      <c r="G122" s="149"/>
    </row>
    <row r="123" spans="7:7" x14ac:dyDescent="0.3">
      <c r="G123" s="149"/>
    </row>
    <row r="124" spans="7:7" x14ac:dyDescent="0.3">
      <c r="G124" s="149"/>
    </row>
    <row r="125" spans="7:7" x14ac:dyDescent="0.3">
      <c r="G125" s="149"/>
    </row>
    <row r="126" spans="7:7" x14ac:dyDescent="0.3">
      <c r="G126" s="149"/>
    </row>
    <row r="127" spans="7:7" x14ac:dyDescent="0.3">
      <c r="G127" s="149"/>
    </row>
    <row r="128" spans="7:7" x14ac:dyDescent="0.3">
      <c r="G128" s="149"/>
    </row>
    <row r="129" spans="7:7" x14ac:dyDescent="0.3">
      <c r="G129" s="149"/>
    </row>
    <row r="130" spans="7:7" x14ac:dyDescent="0.3">
      <c r="G130" s="149"/>
    </row>
    <row r="131" spans="7:7" x14ac:dyDescent="0.3">
      <c r="G131" s="149"/>
    </row>
    <row r="132" spans="7:7" x14ac:dyDescent="0.3">
      <c r="G132" s="149"/>
    </row>
    <row r="133" spans="7:7" x14ac:dyDescent="0.3">
      <c r="G133" s="149"/>
    </row>
    <row r="134" spans="7:7" x14ac:dyDescent="0.3">
      <c r="G134" s="149"/>
    </row>
    <row r="135" spans="7:7" x14ac:dyDescent="0.3">
      <c r="G135" s="149"/>
    </row>
    <row r="136" spans="7:7" x14ac:dyDescent="0.3">
      <c r="G136" s="149"/>
    </row>
    <row r="137" spans="7:7" x14ac:dyDescent="0.3">
      <c r="G137" s="149"/>
    </row>
    <row r="138" spans="7:7" x14ac:dyDescent="0.3">
      <c r="G138" s="149"/>
    </row>
    <row r="139" spans="7:7" x14ac:dyDescent="0.3">
      <c r="G139" s="149"/>
    </row>
    <row r="140" spans="7:7" x14ac:dyDescent="0.3">
      <c r="G140" s="149"/>
    </row>
    <row r="141" spans="7:7" x14ac:dyDescent="0.3">
      <c r="G141" s="149"/>
    </row>
    <row r="142" spans="7:7" x14ac:dyDescent="0.3">
      <c r="G142" s="149"/>
    </row>
    <row r="143" spans="7:7" x14ac:dyDescent="0.3">
      <c r="G143" s="149"/>
    </row>
    <row r="144" spans="7:7" x14ac:dyDescent="0.3">
      <c r="G144" s="149"/>
    </row>
    <row r="145" spans="7:7" x14ac:dyDescent="0.3">
      <c r="G145" s="149"/>
    </row>
    <row r="146" spans="7:7" x14ac:dyDescent="0.3">
      <c r="G146" s="149"/>
    </row>
    <row r="147" spans="7:7" x14ac:dyDescent="0.3">
      <c r="G147" s="149"/>
    </row>
    <row r="148" spans="7:7" x14ac:dyDescent="0.3">
      <c r="G148" s="149"/>
    </row>
    <row r="149" spans="7:7" x14ac:dyDescent="0.3">
      <c r="G149" s="149"/>
    </row>
    <row r="150" spans="7:7" x14ac:dyDescent="0.3">
      <c r="G150" s="149"/>
    </row>
    <row r="151" spans="7:7" x14ac:dyDescent="0.3">
      <c r="G151" s="149"/>
    </row>
    <row r="152" spans="7:7" x14ac:dyDescent="0.3">
      <c r="G152" s="149"/>
    </row>
    <row r="153" spans="7:7" x14ac:dyDescent="0.3">
      <c r="G153" s="149"/>
    </row>
    <row r="154" spans="7:7" x14ac:dyDescent="0.3">
      <c r="G154" s="149"/>
    </row>
    <row r="155" spans="7:7" x14ac:dyDescent="0.3">
      <c r="G155" s="149"/>
    </row>
    <row r="156" spans="7:7" x14ac:dyDescent="0.3">
      <c r="G156" s="149"/>
    </row>
    <row r="157" spans="7:7" x14ac:dyDescent="0.3">
      <c r="G157" s="149"/>
    </row>
    <row r="158" spans="7:7" x14ac:dyDescent="0.3">
      <c r="G158" s="149"/>
    </row>
    <row r="159" spans="7:7" x14ac:dyDescent="0.3">
      <c r="G159" s="149"/>
    </row>
    <row r="160" spans="7:7" x14ac:dyDescent="0.3">
      <c r="G160" s="149"/>
    </row>
    <row r="161" spans="7:7" x14ac:dyDescent="0.3">
      <c r="G161" s="149"/>
    </row>
    <row r="162" spans="7:7" x14ac:dyDescent="0.3">
      <c r="G162" s="149"/>
    </row>
    <row r="163" spans="7:7" x14ac:dyDescent="0.3">
      <c r="G163" s="149"/>
    </row>
    <row r="164" spans="7:7" x14ac:dyDescent="0.3">
      <c r="G164" s="149"/>
    </row>
    <row r="165" spans="7:7" x14ac:dyDescent="0.3">
      <c r="G165" s="149"/>
    </row>
    <row r="166" spans="7:7" x14ac:dyDescent="0.3">
      <c r="G166" s="149"/>
    </row>
    <row r="167" spans="7:7" x14ac:dyDescent="0.3">
      <c r="G167" s="149"/>
    </row>
    <row r="168" spans="7:7" x14ac:dyDescent="0.3">
      <c r="G168" s="149"/>
    </row>
    <row r="169" spans="7:7" x14ac:dyDescent="0.3">
      <c r="G169" s="149"/>
    </row>
    <row r="170" spans="7:7" x14ac:dyDescent="0.3">
      <c r="G170" s="149"/>
    </row>
    <row r="171" spans="7:7" x14ac:dyDescent="0.3">
      <c r="G171" s="149"/>
    </row>
    <row r="172" spans="7:7" x14ac:dyDescent="0.3">
      <c r="G172" s="149"/>
    </row>
    <row r="173" spans="7:7" x14ac:dyDescent="0.3">
      <c r="G173" s="149"/>
    </row>
    <row r="174" spans="7:7" x14ac:dyDescent="0.3">
      <c r="G174" s="149"/>
    </row>
    <row r="175" spans="7:7" x14ac:dyDescent="0.3">
      <c r="G175" s="149"/>
    </row>
    <row r="176" spans="7:7" x14ac:dyDescent="0.3">
      <c r="G176" s="149"/>
    </row>
    <row r="177" spans="7:7" x14ac:dyDescent="0.3">
      <c r="G177" s="149"/>
    </row>
    <row r="178" spans="7:7" x14ac:dyDescent="0.3">
      <c r="G178" s="149"/>
    </row>
    <row r="179" spans="7:7" x14ac:dyDescent="0.3">
      <c r="G179" s="149"/>
    </row>
  </sheetData>
  <mergeCells count="6">
    <mergeCell ref="A29:D29"/>
    <mergeCell ref="A1:K1"/>
    <mergeCell ref="A3:C3"/>
    <mergeCell ref="A4:C4"/>
    <mergeCell ref="A5:C5"/>
    <mergeCell ref="D5:K5"/>
  </mergeCells>
  <printOptions horizontalCentered="1"/>
  <pageMargins left="0.55000000000000004" right="0.56999999999999995" top="0.68" bottom="0.91" header="0.5" footer="0.5"/>
  <pageSetup scale="95" orientation="landscape" r:id="rId1"/>
  <headerFooter alignWithMargins="0">
    <oddFooter>&amp;RProgram Finance rev 2014-05
&amp;F: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1"/>
  <sheetViews>
    <sheetView showGridLines="0" zoomScaleNormal="100" zoomScaleSheetLayoutView="100" workbookViewId="0">
      <selection activeCell="E6" sqref="E6"/>
    </sheetView>
  </sheetViews>
  <sheetFormatPr defaultColWidth="9.1796875" defaultRowHeight="13" x14ac:dyDescent="0.3"/>
  <cols>
    <col min="1" max="1" width="22.1796875" style="1" customWidth="1"/>
    <col min="2" max="2" width="13.54296875" style="1" customWidth="1"/>
    <col min="3" max="3" width="15" style="1" customWidth="1"/>
    <col min="4" max="4" width="18.1796875" style="1" customWidth="1"/>
    <col min="5" max="5" width="14.81640625" style="1" customWidth="1"/>
    <col min="6" max="6" width="13.1796875" style="1" customWidth="1"/>
    <col min="7" max="7" width="15.453125" style="1" customWidth="1"/>
    <col min="8" max="16384" width="9.1796875" style="1"/>
  </cols>
  <sheetData>
    <row r="1" spans="1:7" ht="3.75" customHeight="1" x14ac:dyDescent="0.3"/>
    <row r="2" spans="1:7" ht="13.5" customHeight="1" x14ac:dyDescent="0.35">
      <c r="A2" s="435" t="s">
        <v>215</v>
      </c>
      <c r="B2" s="435"/>
      <c r="C2" s="435"/>
      <c r="D2" s="435"/>
      <c r="E2" s="435"/>
      <c r="F2" s="435"/>
      <c r="G2" s="435"/>
    </row>
    <row r="3" spans="1:7" ht="11.25" customHeight="1" x14ac:dyDescent="0.3"/>
    <row r="4" spans="1:7" ht="17.25" customHeight="1" x14ac:dyDescent="0.3">
      <c r="A4" s="438" t="s">
        <v>216</v>
      </c>
      <c r="B4" s="438"/>
      <c r="C4" s="438"/>
      <c r="D4" s="438"/>
      <c r="E4" s="438"/>
      <c r="F4" s="438"/>
      <c r="G4" s="438"/>
    </row>
    <row r="5" spans="1:7" ht="15" customHeight="1" x14ac:dyDescent="0.3">
      <c r="A5" s="4" t="s">
        <v>217</v>
      </c>
      <c r="B5" s="429"/>
      <c r="C5" s="429"/>
      <c r="D5" s="429"/>
    </row>
    <row r="6" spans="1:7" ht="18" customHeight="1" x14ac:dyDescent="0.3">
      <c r="A6" s="1" t="s">
        <v>218</v>
      </c>
      <c r="B6" s="174" t="str">
        <f>IF('Planning Budget'!D6="","",'Planning Budget'!D6)</f>
        <v/>
      </c>
      <c r="C6" s="6" t="s">
        <v>219</v>
      </c>
      <c r="D6" s="225"/>
      <c r="E6"/>
      <c r="F6" s="5" t="s">
        <v>220</v>
      </c>
    </row>
    <row r="7" spans="1:7" ht="18" customHeight="1" x14ac:dyDescent="0.3">
      <c r="A7" s="1" t="s">
        <v>221</v>
      </c>
      <c r="B7" s="45">
        <f>IF('Planning Budget'!I5="","",'Planning Budget'!I5)</f>
        <v>43468</v>
      </c>
      <c r="C7" s="6" t="s">
        <v>222</v>
      </c>
      <c r="D7" s="224"/>
      <c r="E7" s="6"/>
    </row>
    <row r="8" spans="1:7" ht="18" customHeight="1" x14ac:dyDescent="0.3">
      <c r="A8" s="1" t="s">
        <v>223</v>
      </c>
      <c r="B8" s="45" t="str">
        <f>IF('Planning Budget'!I6="","",'Planning Budget'!I6)</f>
        <v>30/11/2020</v>
      </c>
      <c r="C8" s="6" t="s">
        <v>224</v>
      </c>
      <c r="D8" s="226" t="str">
        <f>IF('Planning Budget'!D7="","",'Planning Budget'!D7)</f>
        <v/>
      </c>
      <c r="E8" s="6"/>
    </row>
    <row r="9" spans="1:7" ht="15.75" customHeight="1" x14ac:dyDescent="0.3">
      <c r="A9" s="1" t="s">
        <v>225</v>
      </c>
      <c r="B9" s="431" t="str">
        <f>IF('Planning Budget'!D5="","",'Planning Budget'!D5)</f>
        <v/>
      </c>
      <c r="C9" s="429"/>
      <c r="D9" s="429"/>
      <c r="E9" s="429"/>
      <c r="F9" s="429"/>
      <c r="G9" s="429"/>
    </row>
    <row r="10" spans="1:7" ht="18" customHeight="1" x14ac:dyDescent="0.3">
      <c r="A10" s="1" t="s">
        <v>226</v>
      </c>
      <c r="B10" s="432" t="str">
        <f>IF('Planning Budget'!D8="","",'Planning Budget'!D8)</f>
        <v/>
      </c>
      <c r="C10" s="433"/>
      <c r="D10" s="433"/>
      <c r="E10" s="433"/>
      <c r="F10" s="433"/>
      <c r="G10" s="433"/>
    </row>
    <row r="11" spans="1:7" ht="6" customHeight="1" x14ac:dyDescent="0.3"/>
    <row r="12" spans="1:7" ht="3.75" customHeight="1" x14ac:dyDescent="0.3">
      <c r="A12" s="7"/>
      <c r="B12" s="8"/>
      <c r="C12" s="8"/>
      <c r="D12" s="8"/>
      <c r="E12" s="8"/>
      <c r="F12" s="9"/>
      <c r="G12" s="9"/>
    </row>
    <row r="13" spans="1:7" s="11" customFormat="1" ht="43.5" customHeight="1" x14ac:dyDescent="0.25">
      <c r="A13" s="436" t="s">
        <v>227</v>
      </c>
      <c r="B13" s="437"/>
      <c r="C13" s="10" t="s">
        <v>228</v>
      </c>
      <c r="D13" s="10" t="s">
        <v>229</v>
      </c>
      <c r="E13" s="10" t="s">
        <v>230</v>
      </c>
      <c r="F13" s="10" t="s">
        <v>231</v>
      </c>
      <c r="G13" s="10" t="s">
        <v>232</v>
      </c>
    </row>
    <row r="14" spans="1:7" s="11" customFormat="1" ht="10.5" customHeight="1" x14ac:dyDescent="0.3">
      <c r="A14" s="12" t="s">
        <v>233</v>
      </c>
      <c r="B14" s="13"/>
      <c r="C14" s="14"/>
      <c r="D14" s="14"/>
      <c r="E14" s="14"/>
      <c r="F14" s="14"/>
      <c r="G14" s="14"/>
    </row>
    <row r="15" spans="1:7" ht="17.149999999999999" customHeight="1" x14ac:dyDescent="0.3">
      <c r="A15" s="430" t="s">
        <v>234</v>
      </c>
      <c r="B15" s="430"/>
      <c r="C15" s="228">
        <f>+'Summary Budget'!K11</f>
        <v>0</v>
      </c>
      <c r="D15" s="40"/>
      <c r="E15" s="40"/>
      <c r="F15" s="41">
        <f t="shared" ref="F15:F23" si="0">D15+E15</f>
        <v>0</v>
      </c>
      <c r="G15" s="41">
        <f>IF(C15="",0-F15,C15-F15)</f>
        <v>0</v>
      </c>
    </row>
    <row r="16" spans="1:7" ht="17.149999999999999" customHeight="1" x14ac:dyDescent="0.3">
      <c r="A16" s="430" t="s">
        <v>235</v>
      </c>
      <c r="B16" s="430"/>
      <c r="C16" s="228">
        <f>+'Summary Budget'!K13</f>
        <v>0</v>
      </c>
      <c r="D16" s="40"/>
      <c r="E16" s="40"/>
      <c r="F16" s="41">
        <f t="shared" si="0"/>
        <v>0</v>
      </c>
      <c r="G16" s="41">
        <f t="shared" ref="G16:G23" si="1">IF(C16="",0-F16,C16-F16)</f>
        <v>0</v>
      </c>
    </row>
    <row r="17" spans="1:7" ht="17.149999999999999" customHeight="1" x14ac:dyDescent="0.3">
      <c r="A17" s="430" t="s">
        <v>236</v>
      </c>
      <c r="B17" s="430"/>
      <c r="C17" s="228">
        <f>+'Summary Budget'!K15</f>
        <v>0</v>
      </c>
      <c r="D17" s="40"/>
      <c r="E17" s="40"/>
      <c r="F17" s="41">
        <f t="shared" si="0"/>
        <v>0</v>
      </c>
      <c r="G17" s="41">
        <f t="shared" si="1"/>
        <v>0</v>
      </c>
    </row>
    <row r="18" spans="1:7" ht="17.149999999999999" customHeight="1" x14ac:dyDescent="0.3">
      <c r="A18" s="430" t="s">
        <v>237</v>
      </c>
      <c r="B18" s="430"/>
      <c r="C18" s="228">
        <f>+'Summary Budget'!K17</f>
        <v>0</v>
      </c>
      <c r="D18" s="40"/>
      <c r="E18" s="40"/>
      <c r="F18" s="41">
        <f t="shared" si="0"/>
        <v>0</v>
      </c>
      <c r="G18" s="41">
        <f t="shared" si="1"/>
        <v>0</v>
      </c>
    </row>
    <row r="19" spans="1:7" ht="17.149999999999999" customHeight="1" x14ac:dyDescent="0.3">
      <c r="A19" s="3" t="s">
        <v>238</v>
      </c>
      <c r="B19" s="3"/>
      <c r="C19" s="228">
        <f>+'Summary Budget'!K19</f>
        <v>16068</v>
      </c>
      <c r="D19" s="40"/>
      <c r="E19" s="40"/>
      <c r="F19" s="41">
        <f t="shared" si="0"/>
        <v>0</v>
      </c>
      <c r="G19" s="41">
        <f t="shared" si="1"/>
        <v>16068</v>
      </c>
    </row>
    <row r="20" spans="1:7" ht="17.149999999999999" customHeight="1" x14ac:dyDescent="0.3">
      <c r="A20" s="430" t="s">
        <v>239</v>
      </c>
      <c r="B20" s="430"/>
      <c r="C20" s="228" t="e">
        <f>'Summary Budget'!K21</f>
        <v>#REF!</v>
      </c>
      <c r="D20" s="40"/>
      <c r="E20" s="40"/>
      <c r="F20" s="41">
        <f t="shared" si="0"/>
        <v>0</v>
      </c>
      <c r="G20" s="41" t="e">
        <f t="shared" si="1"/>
        <v>#REF!</v>
      </c>
    </row>
    <row r="21" spans="1:7" ht="17.149999999999999" customHeight="1" x14ac:dyDescent="0.3">
      <c r="A21" s="430" t="s">
        <v>240</v>
      </c>
      <c r="B21" s="430"/>
      <c r="C21" s="228">
        <f>+'Summary Budget'!K23</f>
        <v>19400</v>
      </c>
      <c r="D21" s="40"/>
      <c r="E21" s="40"/>
      <c r="F21" s="41">
        <f t="shared" si="0"/>
        <v>0</v>
      </c>
      <c r="G21" s="41">
        <f t="shared" si="1"/>
        <v>19400</v>
      </c>
    </row>
    <row r="22" spans="1:7" ht="17.149999999999999" customHeight="1" x14ac:dyDescent="0.3">
      <c r="A22" s="430" t="s">
        <v>241</v>
      </c>
      <c r="B22" s="430"/>
      <c r="C22" s="228">
        <f>+'Summary Budget'!K25</f>
        <v>0</v>
      </c>
      <c r="D22" s="40"/>
      <c r="E22" s="40"/>
      <c r="F22" s="41">
        <f t="shared" si="0"/>
        <v>0</v>
      </c>
      <c r="G22" s="41">
        <f t="shared" si="1"/>
        <v>0</v>
      </c>
    </row>
    <row r="23" spans="1:7" ht="17.149999999999999" customHeight="1" x14ac:dyDescent="0.3">
      <c r="A23" s="367" t="s">
        <v>242</v>
      </c>
      <c r="B23" s="15"/>
      <c r="C23" s="228">
        <f>+'Summary Budget'!K27</f>
        <v>0</v>
      </c>
      <c r="D23" s="42">
        <v>0</v>
      </c>
      <c r="E23" s="40"/>
      <c r="F23" s="41">
        <f t="shared" si="0"/>
        <v>0</v>
      </c>
      <c r="G23" s="41">
        <f t="shared" si="1"/>
        <v>0</v>
      </c>
    </row>
    <row r="24" spans="1:7" ht="18" customHeight="1" x14ac:dyDescent="0.3">
      <c r="A24" s="16" t="s">
        <v>243</v>
      </c>
      <c r="B24" s="16"/>
      <c r="C24" s="229" t="e">
        <f>SUM(C15:C23)</f>
        <v>#REF!</v>
      </c>
      <c r="D24" s="43">
        <f>SUM(D15:D23)</f>
        <v>0</v>
      </c>
      <c r="E24" s="43">
        <f>SUM(E15:E23)</f>
        <v>0</v>
      </c>
      <c r="F24" s="43">
        <f>SUM(F15:F23)</f>
        <v>0</v>
      </c>
      <c r="G24" s="43" t="e">
        <f>SUM(G15:G23)</f>
        <v>#REF!</v>
      </c>
    </row>
    <row r="25" spans="1:7" ht="16.5" customHeight="1" x14ac:dyDescent="0.3">
      <c r="A25" s="16"/>
      <c r="B25" s="16"/>
      <c r="C25" s="172"/>
      <c r="E25" s="17"/>
      <c r="F25" s="18"/>
      <c r="G25" s="18"/>
    </row>
    <row r="26" spans="1:7" ht="13.5" x14ac:dyDescent="0.35">
      <c r="A26" s="46" t="s">
        <v>244</v>
      </c>
      <c r="D26" s="46"/>
    </row>
    <row r="27" spans="1:7" ht="3.75" customHeight="1" thickBot="1" x14ac:dyDescent="0.35">
      <c r="A27" s="7"/>
      <c r="B27" s="8"/>
      <c r="C27" s="8"/>
      <c r="D27" s="19"/>
      <c r="E27" s="19"/>
      <c r="F27" s="20"/>
      <c r="G27" s="20"/>
    </row>
    <row r="28" spans="1:7" ht="16.5" customHeight="1" thickBot="1" x14ac:dyDescent="0.35">
      <c r="A28" s="440" t="s">
        <v>245</v>
      </c>
      <c r="B28" s="440"/>
      <c r="C28" s="21"/>
      <c r="D28" s="22"/>
      <c r="E28" s="23"/>
      <c r="F28" s="23"/>
      <c r="G28" s="24"/>
    </row>
    <row r="29" spans="1:7" ht="18.75" customHeight="1" x14ac:dyDescent="0.35">
      <c r="A29" s="25"/>
      <c r="B29" s="25"/>
      <c r="C29" s="26"/>
      <c r="D29" s="47" t="s">
        <v>246</v>
      </c>
    </row>
    <row r="30" spans="1:7" ht="14.25" customHeight="1" x14ac:dyDescent="0.3">
      <c r="A30" s="3" t="s">
        <v>247</v>
      </c>
      <c r="B30" s="3"/>
      <c r="C30" s="27" t="s">
        <v>248</v>
      </c>
      <c r="D30" s="48"/>
    </row>
    <row r="31" spans="1:7" ht="18" customHeight="1" x14ac:dyDescent="0.3">
      <c r="A31" s="3" t="s">
        <v>249</v>
      </c>
      <c r="B31" s="3"/>
      <c r="C31" s="28"/>
      <c r="D31" s="49"/>
    </row>
    <row r="32" spans="1:7" ht="18" customHeight="1" x14ac:dyDescent="0.3">
      <c r="A32" s="3" t="s">
        <v>250</v>
      </c>
      <c r="B32" s="3"/>
      <c r="C32" s="26"/>
      <c r="D32" s="50">
        <f>SUM(D30:D31)</f>
        <v>0</v>
      </c>
    </row>
    <row r="33" spans="1:7" ht="18" customHeight="1" x14ac:dyDescent="0.3">
      <c r="A33" s="3" t="s">
        <v>251</v>
      </c>
      <c r="B33" s="3"/>
      <c r="C33" s="26"/>
      <c r="D33" s="50">
        <f>F24</f>
        <v>0</v>
      </c>
    </row>
    <row r="34" spans="1:7" ht="18" customHeight="1" x14ac:dyDescent="0.3">
      <c r="A34" s="3" t="s">
        <v>252</v>
      </c>
      <c r="B34" s="3"/>
      <c r="C34" s="26"/>
      <c r="D34" s="50">
        <f>D32-D33</f>
        <v>0</v>
      </c>
    </row>
    <row r="35" spans="1:7" ht="20.149999999999999" customHeight="1" thickBot="1" x14ac:dyDescent="0.35">
      <c r="A35" s="29" t="s">
        <v>253</v>
      </c>
      <c r="B35" s="29"/>
      <c r="C35" s="30"/>
      <c r="D35" s="51"/>
    </row>
    <row r="36" spans="1:7" ht="3.75" customHeight="1" x14ac:dyDescent="0.3">
      <c r="A36" s="175"/>
      <c r="B36" s="175"/>
      <c r="C36" s="31"/>
    </row>
    <row r="37" spans="1:7" ht="3.75" customHeight="1" x14ac:dyDescent="0.3">
      <c r="A37" s="7"/>
      <c r="B37" s="8"/>
      <c r="C37" s="8"/>
      <c r="D37" s="8"/>
      <c r="E37" s="8"/>
      <c r="F37" s="8"/>
      <c r="G37" s="9"/>
    </row>
    <row r="38" spans="1:7" s="33" customFormat="1" ht="15" customHeight="1" x14ac:dyDescent="0.3">
      <c r="A38" s="439" t="s">
        <v>254</v>
      </c>
      <c r="B38" s="439"/>
      <c r="C38" s="32"/>
      <c r="D38" s="32"/>
      <c r="E38" s="32"/>
      <c r="F38" s="32"/>
    </row>
    <row r="39" spans="1:7" ht="19.5" customHeight="1" x14ac:dyDescent="0.3">
      <c r="A39" s="434" t="s">
        <v>255</v>
      </c>
      <c r="B39" s="434"/>
      <c r="C39" s="434"/>
      <c r="D39" s="434"/>
      <c r="E39" s="434"/>
      <c r="F39" s="434"/>
      <c r="G39" s="434"/>
    </row>
    <row r="40" spans="1:7" ht="16.5" customHeight="1" x14ac:dyDescent="0.3">
      <c r="A40" s="434"/>
      <c r="B40" s="434"/>
      <c r="C40" s="434"/>
      <c r="D40" s="434"/>
      <c r="E40" s="434"/>
      <c r="F40" s="434"/>
      <c r="G40" s="434"/>
    </row>
    <row r="41" spans="1:7" ht="18" customHeight="1" x14ac:dyDescent="0.3">
      <c r="A41" s="1" t="s">
        <v>256</v>
      </c>
      <c r="B41" s="3"/>
      <c r="C41" s="429"/>
      <c r="D41" s="429"/>
      <c r="E41" s="429"/>
      <c r="F41" s="429"/>
      <c r="G41" s="366"/>
    </row>
    <row r="42" spans="1:7" ht="12.75" customHeight="1" x14ac:dyDescent="0.3">
      <c r="C42" s="44" t="s">
        <v>257</v>
      </c>
      <c r="D42" s="367"/>
      <c r="E42" s="44" t="s">
        <v>258</v>
      </c>
      <c r="F42" s="2"/>
      <c r="G42" s="44" t="s">
        <v>259</v>
      </c>
    </row>
    <row r="43" spans="1:7" x14ac:dyDescent="0.3">
      <c r="A43" s="16" t="s">
        <v>260</v>
      </c>
      <c r="B43" s="3"/>
      <c r="C43" s="367"/>
      <c r="D43" s="2"/>
      <c r="E43" s="367"/>
      <c r="F43" s="2"/>
      <c r="G43" s="367"/>
    </row>
    <row r="44" spans="1:7" ht="7.5" customHeight="1" x14ac:dyDescent="0.3">
      <c r="B44" s="3"/>
      <c r="C44" s="367"/>
      <c r="D44" s="2"/>
      <c r="E44" s="367"/>
      <c r="F44" s="2"/>
      <c r="G44" s="367"/>
    </row>
    <row r="45" spans="1:7" x14ac:dyDescent="0.3">
      <c r="A45" s="1" t="s">
        <v>261</v>
      </c>
      <c r="B45" s="3"/>
      <c r="C45" s="429"/>
      <c r="D45" s="429"/>
      <c r="E45" s="429"/>
      <c r="F45" s="429"/>
      <c r="G45" s="366"/>
    </row>
    <row r="46" spans="1:7" ht="12.75" customHeight="1" x14ac:dyDescent="0.3">
      <c r="C46" s="44" t="s">
        <v>262</v>
      </c>
      <c r="D46" s="367"/>
      <c r="E46" s="44" t="s">
        <v>263</v>
      </c>
      <c r="F46" s="2"/>
      <c r="G46" s="44" t="s">
        <v>264</v>
      </c>
    </row>
    <row r="47" spans="1:7" ht="4.5" customHeight="1" x14ac:dyDescent="0.3">
      <c r="C47" s="2"/>
      <c r="D47" s="2"/>
      <c r="E47" s="2"/>
      <c r="F47" s="2"/>
      <c r="G47" s="2"/>
    </row>
    <row r="48" spans="1:7" x14ac:dyDescent="0.3">
      <c r="A48" s="1" t="s">
        <v>265</v>
      </c>
      <c r="C48" s="429"/>
      <c r="D48" s="429"/>
      <c r="E48" s="429"/>
      <c r="F48" s="429"/>
      <c r="G48" s="366"/>
    </row>
    <row r="49" spans="3:7" x14ac:dyDescent="0.3">
      <c r="C49" s="44" t="s">
        <v>266</v>
      </c>
      <c r="D49" s="367"/>
      <c r="E49" s="44" t="s">
        <v>267</v>
      </c>
      <c r="F49" s="2"/>
      <c r="G49" s="44" t="s">
        <v>268</v>
      </c>
    </row>
    <row r="50" spans="3:7" ht="4.5" customHeight="1" x14ac:dyDescent="0.3">
      <c r="C50" s="2"/>
      <c r="D50" s="2"/>
      <c r="E50" s="2"/>
      <c r="F50" s="2"/>
      <c r="G50" s="2"/>
    </row>
    <row r="51" spans="3:7" x14ac:dyDescent="0.3">
      <c r="G51" s="2"/>
    </row>
  </sheetData>
  <mergeCells count="22">
    <mergeCell ref="A2:G2"/>
    <mergeCell ref="C41:D41"/>
    <mergeCell ref="A21:B21"/>
    <mergeCell ref="A13:B13"/>
    <mergeCell ref="A20:B20"/>
    <mergeCell ref="A22:B22"/>
    <mergeCell ref="A18:B18"/>
    <mergeCell ref="A4:G4"/>
    <mergeCell ref="A38:B38"/>
    <mergeCell ref="A28:B28"/>
    <mergeCell ref="E48:F48"/>
    <mergeCell ref="A15:B15"/>
    <mergeCell ref="C45:D45"/>
    <mergeCell ref="C48:D48"/>
    <mergeCell ref="B5:D5"/>
    <mergeCell ref="B9:G9"/>
    <mergeCell ref="B10:G10"/>
    <mergeCell ref="E45:F45"/>
    <mergeCell ref="E41:F41"/>
    <mergeCell ref="A39:G40"/>
    <mergeCell ref="A16:B16"/>
    <mergeCell ref="A17:B17"/>
  </mergeCells>
  <phoneticPr fontId="24" type="noConversion"/>
  <printOptions horizontalCentered="1"/>
  <pageMargins left="0.75" right="0.75" top="1" bottom="0.75" header="0.5" footer="0.5"/>
  <pageSetup scale="81" orientation="portrait" r:id="rId1"/>
  <headerFooter alignWithMargins="0">
    <oddFooter>&amp;RProgram Finance rev 2014-05
Attachment D: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5"/>
  <sheetViews>
    <sheetView showGridLines="0" topLeftCell="A22" zoomScaleNormal="100" workbookViewId="0">
      <selection activeCell="E19" sqref="E19"/>
    </sheetView>
  </sheetViews>
  <sheetFormatPr defaultColWidth="9.1796875" defaultRowHeight="12.5" x14ac:dyDescent="0.25"/>
  <cols>
    <col min="1" max="1" width="25.7265625" style="34" customWidth="1"/>
    <col min="2" max="2" width="65.1796875" style="35" customWidth="1"/>
    <col min="3" max="3" width="10.81640625" style="34" customWidth="1"/>
    <col min="4" max="16384" width="9.1796875" style="34"/>
  </cols>
  <sheetData>
    <row r="1" spans="1:2" ht="13" x14ac:dyDescent="0.25">
      <c r="A1" s="441" t="s">
        <v>269</v>
      </c>
      <c r="B1" s="441"/>
    </row>
    <row r="3" spans="1:2" x14ac:dyDescent="0.25">
      <c r="A3" s="34" t="s">
        <v>270</v>
      </c>
    </row>
    <row r="4" spans="1:2" x14ac:dyDescent="0.25">
      <c r="A4" s="34" t="s">
        <v>271</v>
      </c>
    </row>
    <row r="5" spans="1:2" x14ac:dyDescent="0.25">
      <c r="A5" s="34" t="s">
        <v>272</v>
      </c>
    </row>
    <row r="7" spans="1:2" ht="13" x14ac:dyDescent="0.25">
      <c r="A7" s="36" t="s">
        <v>273</v>
      </c>
    </row>
    <row r="8" spans="1:2" x14ac:dyDescent="0.25">
      <c r="A8" s="34" t="s">
        <v>274</v>
      </c>
    </row>
    <row r="10" spans="1:2" ht="20.25" customHeight="1" x14ac:dyDescent="0.25">
      <c r="A10" s="37" t="s">
        <v>275</v>
      </c>
    </row>
    <row r="11" spans="1:2" ht="20.25" customHeight="1" x14ac:dyDescent="0.25">
      <c r="A11" s="35" t="s">
        <v>276</v>
      </c>
      <c r="B11" s="35" t="s">
        <v>277</v>
      </c>
    </row>
    <row r="12" spans="1:2" ht="20.25" customHeight="1" x14ac:dyDescent="0.25">
      <c r="A12" s="35" t="s">
        <v>278</v>
      </c>
      <c r="B12" s="35" t="s">
        <v>279</v>
      </c>
    </row>
    <row r="13" spans="1:2" ht="20.25" customHeight="1" x14ac:dyDescent="0.25">
      <c r="A13" s="35" t="s">
        <v>280</v>
      </c>
      <c r="B13" s="35" t="s">
        <v>281</v>
      </c>
    </row>
    <row r="14" spans="1:2" ht="20.25" customHeight="1" x14ac:dyDescent="0.25">
      <c r="A14" s="35" t="s">
        <v>282</v>
      </c>
      <c r="B14" s="35" t="s">
        <v>283</v>
      </c>
    </row>
    <row r="15" spans="1:2" ht="20.25" customHeight="1" x14ac:dyDescent="0.25">
      <c r="A15" s="35" t="s">
        <v>284</v>
      </c>
      <c r="B15" s="35" t="s">
        <v>285</v>
      </c>
    </row>
    <row r="16" spans="1:2" ht="32.25" customHeight="1" x14ac:dyDescent="0.25">
      <c r="A16" s="35" t="s">
        <v>286</v>
      </c>
      <c r="B16" s="35" t="s">
        <v>287</v>
      </c>
    </row>
    <row r="17" spans="1:2" ht="45.75" customHeight="1" x14ac:dyDescent="0.25">
      <c r="A17" s="35" t="s">
        <v>288</v>
      </c>
      <c r="B17" s="35" t="s">
        <v>289</v>
      </c>
    </row>
    <row r="18" spans="1:2" ht="20.25" customHeight="1" x14ac:dyDescent="0.25">
      <c r="A18" s="35" t="s">
        <v>290</v>
      </c>
      <c r="B18" s="35" t="s">
        <v>291</v>
      </c>
    </row>
    <row r="19" spans="1:2" ht="20.25" customHeight="1" x14ac:dyDescent="0.25">
      <c r="A19" s="371" t="s">
        <v>292</v>
      </c>
      <c r="B19" s="35" t="s">
        <v>293</v>
      </c>
    </row>
    <row r="20" spans="1:2" ht="20.25" customHeight="1" x14ac:dyDescent="0.25">
      <c r="A20" s="35"/>
    </row>
    <row r="21" spans="1:2" ht="12.75" customHeight="1" x14ac:dyDescent="0.25">
      <c r="A21" s="35"/>
    </row>
    <row r="22" spans="1:2" ht="20.25" customHeight="1" x14ac:dyDescent="0.25">
      <c r="A22" s="38" t="s">
        <v>294</v>
      </c>
    </row>
    <row r="23" spans="1:2" ht="45" customHeight="1" x14ac:dyDescent="0.25">
      <c r="A23" s="35" t="s">
        <v>295</v>
      </c>
      <c r="B23" s="35" t="s">
        <v>296</v>
      </c>
    </row>
    <row r="24" spans="1:2" ht="32.25" customHeight="1" x14ac:dyDescent="0.25">
      <c r="A24" s="35" t="s">
        <v>297</v>
      </c>
      <c r="B24" s="35" t="s">
        <v>298</v>
      </c>
    </row>
    <row r="25" spans="1:2" ht="32.25" customHeight="1" x14ac:dyDescent="0.25">
      <c r="A25" s="35" t="s">
        <v>299</v>
      </c>
      <c r="B25" s="35" t="s">
        <v>300</v>
      </c>
    </row>
    <row r="26" spans="1:2" ht="32.25" customHeight="1" x14ac:dyDescent="0.25">
      <c r="A26" s="35" t="s">
        <v>301</v>
      </c>
      <c r="B26" s="35" t="s">
        <v>302</v>
      </c>
    </row>
    <row r="27" spans="1:2" ht="20.25" customHeight="1" x14ac:dyDescent="0.25">
      <c r="A27" s="35" t="s">
        <v>303</v>
      </c>
      <c r="B27" s="371" t="s">
        <v>304</v>
      </c>
    </row>
    <row r="28" spans="1:2" ht="64.5" customHeight="1" x14ac:dyDescent="0.25">
      <c r="A28" s="371" t="s">
        <v>305</v>
      </c>
      <c r="B28" s="371" t="s">
        <v>306</v>
      </c>
    </row>
    <row r="29" spans="1:2" ht="12.75" customHeight="1" x14ac:dyDescent="0.25">
      <c r="A29" s="35"/>
    </row>
    <row r="30" spans="1:2" ht="20.25" customHeight="1" x14ac:dyDescent="0.25">
      <c r="A30" s="38" t="s">
        <v>307</v>
      </c>
    </row>
    <row r="31" spans="1:2" ht="45" customHeight="1" x14ac:dyDescent="0.25">
      <c r="A31" s="34" t="s">
        <v>308</v>
      </c>
      <c r="B31" s="35" t="s">
        <v>309</v>
      </c>
    </row>
    <row r="32" spans="1:2" x14ac:dyDescent="0.25">
      <c r="A32" s="35" t="s">
        <v>310</v>
      </c>
      <c r="B32" s="371" t="s">
        <v>311</v>
      </c>
    </row>
    <row r="33" spans="1:2" ht="20.25" customHeight="1" x14ac:dyDescent="0.25">
      <c r="A33" s="35" t="s">
        <v>312</v>
      </c>
      <c r="B33" s="35" t="s">
        <v>313</v>
      </c>
    </row>
    <row r="34" spans="1:2" ht="30.75" customHeight="1" x14ac:dyDescent="0.25">
      <c r="A34" s="35" t="s">
        <v>314</v>
      </c>
      <c r="B34" s="35" t="s">
        <v>315</v>
      </c>
    </row>
    <row r="35" spans="1:2" ht="20.25" customHeight="1" x14ac:dyDescent="0.25">
      <c r="A35" s="35" t="s">
        <v>316</v>
      </c>
      <c r="B35" s="35" t="s">
        <v>317</v>
      </c>
    </row>
    <row r="36" spans="1:2" ht="60.75" customHeight="1" x14ac:dyDescent="0.25">
      <c r="A36" s="35" t="s">
        <v>318</v>
      </c>
      <c r="B36" s="35" t="s">
        <v>319</v>
      </c>
    </row>
    <row r="37" spans="1:2" ht="55.5" customHeight="1" x14ac:dyDescent="0.25">
      <c r="A37" s="35" t="s">
        <v>320</v>
      </c>
      <c r="B37" s="371" t="s">
        <v>321</v>
      </c>
    </row>
    <row r="38" spans="1:2" ht="44.25" customHeight="1" x14ac:dyDescent="0.25">
      <c r="A38" s="35" t="s">
        <v>322</v>
      </c>
      <c r="B38" s="371" t="s">
        <v>323</v>
      </c>
    </row>
    <row r="39" spans="1:2" ht="13" x14ac:dyDescent="0.25">
      <c r="A39" s="36"/>
      <c r="B39" s="39"/>
    </row>
    <row r="40" spans="1:2" ht="20.25" customHeight="1" x14ac:dyDescent="0.25">
      <c r="A40" s="38" t="s">
        <v>324</v>
      </c>
    </row>
    <row r="41" spans="1:2" ht="32.25" customHeight="1" x14ac:dyDescent="0.25">
      <c r="A41" s="35" t="s">
        <v>325</v>
      </c>
      <c r="B41" s="35" t="s">
        <v>326</v>
      </c>
    </row>
    <row r="42" spans="1:2" ht="28.5" customHeight="1" x14ac:dyDescent="0.25">
      <c r="A42" s="35" t="s">
        <v>327</v>
      </c>
      <c r="B42" s="35" t="s">
        <v>328</v>
      </c>
    </row>
    <row r="43" spans="1:2" ht="20.25" customHeight="1" x14ac:dyDescent="0.25">
      <c r="A43" s="35"/>
    </row>
    <row r="44" spans="1:2" ht="20.25" customHeight="1" x14ac:dyDescent="0.25">
      <c r="A44" s="35"/>
    </row>
    <row r="45" spans="1:2" ht="20.25" customHeight="1" x14ac:dyDescent="0.25">
      <c r="A45" s="35"/>
    </row>
  </sheetData>
  <mergeCells count="1">
    <mergeCell ref="A1:B1"/>
  </mergeCells>
  <phoneticPr fontId="24" type="noConversion"/>
  <printOptions horizontalCentered="1"/>
  <pageMargins left="0.75" right="0.75" top="0.56000000000000005" bottom="0.73" header="0.5" footer="0.4"/>
  <pageSetup scale="95" fitToHeight="2" orientation="portrait" r:id="rId1"/>
  <headerFooter alignWithMargins="0">
    <oddFooter>&amp;RProgram Finance rev 2015-04
Attachment D:  &amp;A</oddFooter>
  </headerFooter>
  <rowBreaks count="1" manualBreakCount="1">
    <brk id="28"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4"/>
  <sheetViews>
    <sheetView showGridLines="0" zoomScaleNormal="100" zoomScaleSheetLayoutView="100" workbookViewId="0">
      <selection activeCell="H4" sqref="H4"/>
    </sheetView>
  </sheetViews>
  <sheetFormatPr defaultColWidth="9.1796875" defaultRowHeight="13" x14ac:dyDescent="0.3"/>
  <cols>
    <col min="1" max="1" width="31.81640625" style="177" customWidth="1"/>
    <col min="2" max="2" width="16.81640625" style="177" customWidth="1"/>
    <col min="3" max="3" width="16" style="177" customWidth="1"/>
    <col min="4" max="4" width="15" style="177" customWidth="1"/>
    <col min="5" max="5" width="14.453125" style="177" customWidth="1"/>
    <col min="6" max="6" width="15" style="177" customWidth="1"/>
    <col min="7" max="16384" width="9.1796875" style="177"/>
  </cols>
  <sheetData>
    <row r="1" spans="1:6" ht="3.75" customHeight="1" x14ac:dyDescent="0.3"/>
    <row r="2" spans="1:6" ht="13.5" customHeight="1" x14ac:dyDescent="0.3"/>
    <row r="3" spans="1:6" ht="18" customHeight="1" x14ac:dyDescent="0.3">
      <c r="A3" s="442" t="s">
        <v>329</v>
      </c>
      <c r="B3" s="442"/>
      <c r="C3" s="442"/>
      <c r="D3" s="442"/>
      <c r="E3" s="442"/>
      <c r="F3" s="442"/>
    </row>
    <row r="4" spans="1:6" ht="19.5" customHeight="1" x14ac:dyDescent="0.3">
      <c r="A4" s="445" t="s">
        <v>330</v>
      </c>
      <c r="B4" s="445"/>
      <c r="C4" s="445"/>
      <c r="D4" s="445"/>
      <c r="E4" s="445"/>
      <c r="F4" s="445"/>
    </row>
    <row r="5" spans="1:6" ht="18" customHeight="1" x14ac:dyDescent="0.3">
      <c r="A5" s="177" t="s">
        <v>331</v>
      </c>
      <c r="B5" s="179" t="str">
        <f>IF(SFR!B6="","",SFR!B6)</f>
        <v/>
      </c>
      <c r="D5" s="180" t="s">
        <v>332</v>
      </c>
      <c r="E5" s="181" t="s">
        <v>333</v>
      </c>
    </row>
    <row r="6" spans="1:6" ht="18" customHeight="1" x14ac:dyDescent="0.3">
      <c r="A6" s="177" t="s">
        <v>334</v>
      </c>
      <c r="B6" s="182" t="str">
        <f>IF(SFR!B9="","",SFR!B9)</f>
        <v/>
      </c>
      <c r="C6" s="182"/>
      <c r="D6" s="182"/>
      <c r="E6" s="182"/>
      <c r="F6" s="183"/>
    </row>
    <row r="7" spans="1:6" ht="18" customHeight="1" x14ac:dyDescent="0.3">
      <c r="A7" s="177" t="s">
        <v>335</v>
      </c>
      <c r="B7" s="184" t="str">
        <f>IF(SFR!B10="","",SFR!B10)</f>
        <v/>
      </c>
      <c r="C7" s="184"/>
      <c r="D7" s="184"/>
      <c r="E7" s="184"/>
      <c r="F7" s="185"/>
    </row>
    <row r="8" spans="1:6" ht="18" customHeight="1" x14ac:dyDescent="0.3">
      <c r="A8" s="177" t="s">
        <v>336</v>
      </c>
      <c r="B8" s="181">
        <f>IF(SFR!B7="","",SFR!B7)</f>
        <v>43468</v>
      </c>
      <c r="D8" s="180" t="s">
        <v>337</v>
      </c>
      <c r="E8" s="181" t="str">
        <f>IF(SFR!B8="","",SFR!B8)</f>
        <v>30/11/2020</v>
      </c>
    </row>
    <row r="9" spans="1:6" ht="18" customHeight="1" x14ac:dyDescent="0.3">
      <c r="A9" s="177" t="s">
        <v>338</v>
      </c>
      <c r="B9" s="186" t="e">
        <f>IF(SFR!C24=0,"",SFR!C24)</f>
        <v>#REF!</v>
      </c>
      <c r="D9" s="180" t="s">
        <v>339</v>
      </c>
      <c r="E9" s="187" t="str">
        <f>IF(SFR!D8="","",SFR!D8)</f>
        <v/>
      </c>
    </row>
    <row r="10" spans="1:6" ht="6" customHeight="1" thickBot="1" x14ac:dyDescent="0.35"/>
    <row r="11" spans="1:6" ht="5.15" customHeight="1" thickBot="1" x14ac:dyDescent="0.35">
      <c r="A11" s="188"/>
      <c r="B11" s="189"/>
      <c r="C11" s="189"/>
      <c r="D11" s="189"/>
      <c r="E11" s="189"/>
      <c r="F11" s="190"/>
    </row>
    <row r="12" spans="1:6" ht="15.75" customHeight="1" x14ac:dyDescent="0.3">
      <c r="A12" s="443" t="s">
        <v>340</v>
      </c>
      <c r="B12" s="443"/>
      <c r="C12" s="191"/>
    </row>
    <row r="13" spans="1:6" ht="18" customHeight="1" x14ac:dyDescent="0.3">
      <c r="A13" s="192" t="s">
        <v>341</v>
      </c>
      <c r="B13" s="260"/>
    </row>
    <row r="14" spans="1:6" ht="18" customHeight="1" x14ac:dyDescent="0.3">
      <c r="A14" s="192" t="s">
        <v>342</v>
      </c>
      <c r="B14" s="186">
        <f>IF(SFR!E24="","",SFR!E24)</f>
        <v>0</v>
      </c>
      <c r="D14" s="180" t="s">
        <v>343</v>
      </c>
      <c r="E14" s="186">
        <f>IF(SFR!F24="","",SFR!F24)</f>
        <v>0</v>
      </c>
    </row>
    <row r="15" spans="1:6" ht="18" customHeight="1" x14ac:dyDescent="0.3">
      <c r="A15" s="192" t="s">
        <v>344</v>
      </c>
      <c r="B15" s="186">
        <f>IF(SFR!D32="","",SFR!D32)</f>
        <v>0</v>
      </c>
      <c r="D15" s="180" t="s">
        <v>345</v>
      </c>
      <c r="E15" s="186">
        <f>+B15-E14</f>
        <v>0</v>
      </c>
    </row>
    <row r="16" spans="1:6" ht="18" customHeight="1" x14ac:dyDescent="0.3">
      <c r="A16" s="193" t="s">
        <v>346</v>
      </c>
      <c r="B16" s="231" t="e">
        <f>IF(B9="","",+B9-B15)</f>
        <v>#REF!</v>
      </c>
    </row>
    <row r="17" spans="1:6" ht="6" customHeight="1" thickBot="1" x14ac:dyDescent="0.35"/>
    <row r="18" spans="1:6" ht="3.75" customHeight="1" thickBot="1" x14ac:dyDescent="0.35">
      <c r="A18" s="188"/>
      <c r="B18" s="189"/>
      <c r="C18" s="189"/>
      <c r="D18" s="189"/>
      <c r="E18" s="189"/>
      <c r="F18" s="190"/>
    </row>
    <row r="19" spans="1:6" s="196" customFormat="1" ht="54.75" customHeight="1" thickBot="1" x14ac:dyDescent="0.3">
      <c r="A19" s="443" t="s">
        <v>347</v>
      </c>
      <c r="B19" s="443"/>
      <c r="C19" s="194" t="s">
        <v>348</v>
      </c>
      <c r="D19" s="195" t="s">
        <v>349</v>
      </c>
      <c r="E19" s="195" t="s">
        <v>350</v>
      </c>
      <c r="F19" s="195" t="s">
        <v>351</v>
      </c>
    </row>
    <row r="20" spans="1:6" s="196" customFormat="1" ht="18" customHeight="1" thickBot="1" x14ac:dyDescent="0.35">
      <c r="A20" s="197" t="s">
        <v>352</v>
      </c>
      <c r="B20" s="263" t="s">
        <v>353</v>
      </c>
      <c r="C20" s="261"/>
      <c r="D20" s="262"/>
      <c r="E20" s="198"/>
      <c r="F20" s="198"/>
    </row>
    <row r="21" spans="1:6" ht="17.149999999999999" customHeight="1" x14ac:dyDescent="0.3">
      <c r="A21" s="444" t="s">
        <v>354</v>
      </c>
      <c r="B21" s="444"/>
      <c r="C21" s="199"/>
      <c r="D21" s="200"/>
      <c r="E21" s="201">
        <f>+C21+D21</f>
        <v>0</v>
      </c>
      <c r="F21" s="201">
        <f>+SFR!G15-E21</f>
        <v>0</v>
      </c>
    </row>
    <row r="22" spans="1:6" ht="17.149999999999999" customHeight="1" x14ac:dyDescent="0.3">
      <c r="A22" s="444" t="s">
        <v>355</v>
      </c>
      <c r="B22" s="444"/>
      <c r="C22" s="199"/>
      <c r="D22" s="200"/>
      <c r="E22" s="202">
        <f t="shared" ref="E22:E29" si="0">+C22+D22</f>
        <v>0</v>
      </c>
      <c r="F22" s="201">
        <f>+SFR!G16-E22</f>
        <v>0</v>
      </c>
    </row>
    <row r="23" spans="1:6" ht="17.149999999999999" customHeight="1" x14ac:dyDescent="0.3">
      <c r="A23" s="444" t="s">
        <v>356</v>
      </c>
      <c r="B23" s="444"/>
      <c r="C23" s="199"/>
      <c r="D23" s="200"/>
      <c r="E23" s="202">
        <f t="shared" si="0"/>
        <v>0</v>
      </c>
      <c r="F23" s="201">
        <f>+SFR!G17-E23</f>
        <v>0</v>
      </c>
    </row>
    <row r="24" spans="1:6" ht="17.149999999999999" customHeight="1" x14ac:dyDescent="0.3">
      <c r="A24" s="444" t="s">
        <v>357</v>
      </c>
      <c r="B24" s="444"/>
      <c r="C24" s="199"/>
      <c r="D24" s="200"/>
      <c r="E24" s="202">
        <f t="shared" si="0"/>
        <v>0</v>
      </c>
      <c r="F24" s="201">
        <f>+SFR!G18-E24</f>
        <v>0</v>
      </c>
    </row>
    <row r="25" spans="1:6" ht="17.149999999999999" customHeight="1" x14ac:dyDescent="0.3">
      <c r="A25" s="178" t="s">
        <v>358</v>
      </c>
      <c r="B25" s="178"/>
      <c r="C25" s="199"/>
      <c r="D25" s="200"/>
      <c r="E25" s="202">
        <f t="shared" si="0"/>
        <v>0</v>
      </c>
      <c r="F25" s="201">
        <f>+SFR!G19-E25</f>
        <v>16068</v>
      </c>
    </row>
    <row r="26" spans="1:6" ht="17.149999999999999" customHeight="1" x14ac:dyDescent="0.3">
      <c r="A26" s="444" t="s">
        <v>359</v>
      </c>
      <c r="B26" s="444"/>
      <c r="C26" s="199"/>
      <c r="D26" s="200"/>
      <c r="E26" s="202">
        <f t="shared" si="0"/>
        <v>0</v>
      </c>
      <c r="F26" s="201" t="e">
        <f>+SFR!G20-E26</f>
        <v>#REF!</v>
      </c>
    </row>
    <row r="27" spans="1:6" ht="17.149999999999999" customHeight="1" x14ac:dyDescent="0.3">
      <c r="A27" s="444" t="s">
        <v>360</v>
      </c>
      <c r="B27" s="444"/>
      <c r="C27" s="199"/>
      <c r="D27" s="200"/>
      <c r="E27" s="202">
        <f t="shared" si="0"/>
        <v>0</v>
      </c>
      <c r="F27" s="201">
        <f>+SFR!G21-E27</f>
        <v>19400</v>
      </c>
    </row>
    <row r="28" spans="1:6" ht="17.149999999999999" customHeight="1" x14ac:dyDescent="0.3">
      <c r="A28" s="444" t="s">
        <v>361</v>
      </c>
      <c r="B28" s="444"/>
      <c r="C28" s="199"/>
      <c r="D28" s="200"/>
      <c r="E28" s="202">
        <f t="shared" si="0"/>
        <v>0</v>
      </c>
      <c r="F28" s="201">
        <f>+SFR!G22-E28</f>
        <v>0</v>
      </c>
    </row>
    <row r="29" spans="1:6" ht="17.149999999999999" customHeight="1" x14ac:dyDescent="0.3">
      <c r="A29" s="368" t="s">
        <v>362</v>
      </c>
      <c r="B29" s="203"/>
      <c r="C29" s="199"/>
      <c r="D29" s="200"/>
      <c r="E29" s="202">
        <f t="shared" si="0"/>
        <v>0</v>
      </c>
      <c r="F29" s="201">
        <f>+SFR!G23-E29</f>
        <v>0</v>
      </c>
    </row>
    <row r="30" spans="1:6" ht="18" customHeight="1" thickBot="1" x14ac:dyDescent="0.35">
      <c r="A30" s="204" t="s">
        <v>363</v>
      </c>
      <c r="B30" s="204"/>
      <c r="C30" s="205">
        <f>SUM(C21:C29)</f>
        <v>0</v>
      </c>
      <c r="D30" s="206">
        <f>SUM(D21:D29)</f>
        <v>0</v>
      </c>
      <c r="E30" s="207">
        <f>SUM(E21:E29)</f>
        <v>0</v>
      </c>
      <c r="F30" s="207" t="e">
        <f>SUM(F21:F29)</f>
        <v>#REF!</v>
      </c>
    </row>
    <row r="31" spans="1:6" ht="3.75" customHeight="1" thickBot="1" x14ac:dyDescent="0.35">
      <c r="A31" s="188"/>
      <c r="B31" s="189"/>
      <c r="C31" s="189"/>
      <c r="D31" s="189"/>
      <c r="E31" s="189"/>
      <c r="F31" s="190"/>
    </row>
    <row r="32" spans="1:6" ht="16.5" customHeight="1" x14ac:dyDescent="0.3">
      <c r="A32" s="447" t="s">
        <v>364</v>
      </c>
      <c r="B32" s="447"/>
      <c r="C32" s="208"/>
      <c r="D32" s="209"/>
      <c r="E32" s="209"/>
    </row>
    <row r="33" spans="1:6" ht="4.5" customHeight="1" x14ac:dyDescent="0.3">
      <c r="A33" s="369"/>
      <c r="B33" s="369"/>
      <c r="C33" s="208"/>
      <c r="D33" s="209"/>
      <c r="E33" s="209"/>
    </row>
    <row r="34" spans="1:6" ht="16.5" customHeight="1" x14ac:dyDescent="0.3">
      <c r="A34" s="368" t="s">
        <v>365</v>
      </c>
      <c r="B34" s="186">
        <f>+E15</f>
        <v>0</v>
      </c>
      <c r="C34" s="208"/>
      <c r="D34" s="209"/>
      <c r="E34" s="209"/>
    </row>
    <row r="35" spans="1:6" ht="16.5" customHeight="1" x14ac:dyDescent="0.3">
      <c r="A35" s="368" t="s">
        <v>366</v>
      </c>
      <c r="B35" s="230">
        <v>0</v>
      </c>
      <c r="C35" s="208"/>
      <c r="D35" s="209"/>
      <c r="E35" s="209"/>
    </row>
    <row r="36" spans="1:6" ht="16.5" customHeight="1" x14ac:dyDescent="0.3">
      <c r="A36" s="368" t="s">
        <v>367</v>
      </c>
      <c r="B36" s="186">
        <f>+E30</f>
        <v>0</v>
      </c>
      <c r="C36" s="208"/>
      <c r="D36" s="209"/>
      <c r="E36" s="209"/>
    </row>
    <row r="37" spans="1:6" ht="16.5" customHeight="1" x14ac:dyDescent="0.3">
      <c r="A37" s="368" t="s">
        <v>368</v>
      </c>
      <c r="B37" s="186" t="e">
        <f>IF(F30&lt;0,F30,0)</f>
        <v>#REF!</v>
      </c>
      <c r="C37" s="208"/>
      <c r="D37" s="209"/>
      <c r="E37" s="209"/>
    </row>
    <row r="38" spans="1:6" ht="16.5" customHeight="1" x14ac:dyDescent="0.3">
      <c r="A38" s="368" t="s">
        <v>369</v>
      </c>
      <c r="B38" s="186" t="e">
        <f>+B36-B35-B34+B37</f>
        <v>#REF!</v>
      </c>
      <c r="C38" s="208"/>
      <c r="D38" s="209"/>
      <c r="E38" s="209"/>
    </row>
    <row r="39" spans="1:6" ht="10.5" customHeight="1" x14ac:dyDescent="0.3">
      <c r="A39" s="369"/>
      <c r="B39" s="369"/>
      <c r="C39" s="208"/>
      <c r="D39" s="209"/>
      <c r="E39" s="209"/>
    </row>
    <row r="40" spans="1:6" ht="2.25" customHeight="1" thickBot="1" x14ac:dyDescent="0.35">
      <c r="C40" s="210"/>
    </row>
    <row r="41" spans="1:6" ht="3.75" customHeight="1" thickBot="1" x14ac:dyDescent="0.35">
      <c r="A41" s="188"/>
      <c r="B41" s="189"/>
      <c r="C41" s="189"/>
      <c r="D41" s="189"/>
      <c r="E41" s="189"/>
      <c r="F41" s="190"/>
    </row>
    <row r="42" spans="1:6" s="212" customFormat="1" ht="15" customHeight="1" x14ac:dyDescent="0.3">
      <c r="A42" s="448" t="s">
        <v>370</v>
      </c>
      <c r="B42" s="448"/>
      <c r="C42" s="211"/>
      <c r="D42" s="211"/>
      <c r="E42" s="211"/>
    </row>
    <row r="43" spans="1:6" ht="21.75" customHeight="1" x14ac:dyDescent="0.3">
      <c r="A43" s="446" t="s">
        <v>371</v>
      </c>
      <c r="B43" s="446"/>
      <c r="C43" s="446"/>
      <c r="D43" s="446"/>
      <c r="E43" s="446"/>
      <c r="F43" s="446"/>
    </row>
    <row r="44" spans="1:6" ht="16.5" customHeight="1" x14ac:dyDescent="0.3">
      <c r="A44" s="446"/>
      <c r="B44" s="446"/>
      <c r="C44" s="446"/>
      <c r="D44" s="446"/>
      <c r="E44" s="446"/>
      <c r="F44" s="446"/>
    </row>
    <row r="45" spans="1:6" ht="18" customHeight="1" x14ac:dyDescent="0.3">
      <c r="A45" s="177" t="s">
        <v>372</v>
      </c>
      <c r="B45" s="213"/>
      <c r="C45" s="214"/>
      <c r="D45" s="214"/>
      <c r="E45" s="214"/>
      <c r="F45" s="183"/>
    </row>
    <row r="46" spans="1:6" ht="12.75" customHeight="1" x14ac:dyDescent="0.3">
      <c r="B46" s="215" t="s">
        <v>373</v>
      </c>
      <c r="C46" s="216"/>
      <c r="D46" s="216" t="s">
        <v>374</v>
      </c>
      <c r="E46" s="215"/>
      <c r="F46" s="215" t="s">
        <v>375</v>
      </c>
    </row>
    <row r="47" spans="1:6" x14ac:dyDescent="0.3">
      <c r="A47" s="204" t="s">
        <v>376</v>
      </c>
      <c r="B47" s="368"/>
      <c r="C47" s="368"/>
    </row>
    <row r="48" spans="1:6" ht="3.75" customHeight="1" x14ac:dyDescent="0.3">
      <c r="B48" s="368"/>
      <c r="C48" s="368"/>
      <c r="E48" s="368"/>
    </row>
    <row r="49" spans="1:6" x14ac:dyDescent="0.3">
      <c r="B49" s="213"/>
      <c r="C49" s="214"/>
      <c r="D49" s="214"/>
      <c r="E49" s="214"/>
      <c r="F49" s="183"/>
    </row>
    <row r="50" spans="1:6" ht="12.75" customHeight="1" x14ac:dyDescent="0.3">
      <c r="A50" s="177" t="s">
        <v>377</v>
      </c>
      <c r="B50" s="215" t="s">
        <v>378</v>
      </c>
      <c r="C50" s="216"/>
      <c r="D50" s="216" t="s">
        <v>379</v>
      </c>
      <c r="E50" s="215"/>
      <c r="F50" s="215" t="s">
        <v>380</v>
      </c>
    </row>
    <row r="51" spans="1:6" ht="19.5" customHeight="1" x14ac:dyDescent="0.3">
      <c r="B51" s="213"/>
      <c r="C51" s="214"/>
      <c r="D51" s="214"/>
      <c r="E51" s="214"/>
      <c r="F51" s="183"/>
    </row>
    <row r="52" spans="1:6" x14ac:dyDescent="0.3">
      <c r="A52" s="177" t="s">
        <v>381</v>
      </c>
      <c r="B52" s="215" t="s">
        <v>382</v>
      </c>
      <c r="C52" s="216"/>
      <c r="D52" s="216" t="s">
        <v>383</v>
      </c>
      <c r="E52" s="215"/>
      <c r="F52" s="215" t="s">
        <v>384</v>
      </c>
    </row>
    <row r="53" spans="1:6" s="217" customFormat="1" ht="21" customHeight="1" x14ac:dyDescent="0.3">
      <c r="B53" s="213"/>
      <c r="C53" s="214"/>
      <c r="D53" s="214"/>
      <c r="E53" s="214"/>
      <c r="F53" s="214"/>
    </row>
    <row r="54" spans="1:6" s="222" customFormat="1" x14ac:dyDescent="0.3">
      <c r="A54" s="218"/>
      <c r="B54" s="219"/>
      <c r="C54" s="220"/>
      <c r="D54" s="220"/>
      <c r="E54" s="221"/>
      <c r="F54" s="221"/>
    </row>
  </sheetData>
  <mergeCells count="14">
    <mergeCell ref="A23:B23"/>
    <mergeCell ref="A43:F44"/>
    <mergeCell ref="A24:B24"/>
    <mergeCell ref="A26:B26"/>
    <mergeCell ref="A27:B27"/>
    <mergeCell ref="A28:B28"/>
    <mergeCell ref="A32:B32"/>
    <mergeCell ref="A42:B42"/>
    <mergeCell ref="A3:F3"/>
    <mergeCell ref="A12:B12"/>
    <mergeCell ref="A19:B19"/>
    <mergeCell ref="A21:B21"/>
    <mergeCell ref="A22:B22"/>
    <mergeCell ref="A4:F4"/>
  </mergeCells>
  <conditionalFormatting sqref="C20:D20">
    <cfRule type="cellIs" dxfId="2" priority="3" stopIfTrue="1" operator="greaterThan">
      <formula>$E$8</formula>
    </cfRule>
  </conditionalFormatting>
  <conditionalFormatting sqref="F30">
    <cfRule type="cellIs" dxfId="1" priority="2" stopIfTrue="1" operator="lessThan">
      <formula>0</formula>
    </cfRule>
  </conditionalFormatting>
  <conditionalFormatting sqref="F21:F29">
    <cfRule type="cellIs" dxfId="0" priority="1" stopIfTrue="1" operator="lessThan">
      <formula>0</formula>
    </cfRule>
  </conditionalFormatting>
  <printOptions horizontalCentered="1"/>
  <pageMargins left="0.42" right="0.48" top="0.43" bottom="0.31" header="0.26" footer="0.09"/>
  <pageSetup scale="90" orientation="portrait" r:id="rId1"/>
  <headerFooter alignWithMargins="0">
    <oddFooter>&amp;R&amp;8Program Finance rev 2015-04
Attachment D:  &amp;A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8EE738A90B44428762A87019CD6D7C" ma:contentTypeVersion="4" ma:contentTypeDescription="Create a new document." ma:contentTypeScope="" ma:versionID="6046111b8ca78c58d42287f3a4986d18">
  <xsd:schema xmlns:xsd="http://www.w3.org/2001/XMLSchema" xmlns:xs="http://www.w3.org/2001/XMLSchema" xmlns:p="http://schemas.microsoft.com/office/2006/metadata/properties" xmlns:ns2="d1468941-8cda-4822-9ce1-4cfefec9bbeb" xmlns:ns3="846620f4-aacc-4e2e-a16e-ddf07a7daaa1" targetNamespace="http://schemas.microsoft.com/office/2006/metadata/properties" ma:root="true" ma:fieldsID="d50c83d273dfa4d5e0079d242a9437bc" ns2:_="" ns3:_="">
    <xsd:import namespace="d1468941-8cda-4822-9ce1-4cfefec9bbeb"/>
    <xsd:import namespace="846620f4-aacc-4e2e-a16e-ddf07a7daa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68941-8cda-4822-9ce1-4cfefec9bb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620f4-aacc-4e2e-a16e-ddf07a7daa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CC7E58-CABB-43DC-89DD-0C09E891B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468941-8cda-4822-9ce1-4cfefec9bbeb"/>
    <ds:schemaRef ds:uri="846620f4-aacc-4e2e-a16e-ddf07a7daa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3BE36E-A97E-4DF4-981B-A2D44E02469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937E68-896F-4F2C-90DD-8771DCD3A3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Planning Budget</vt:lpstr>
      <vt:lpstr>Summary Budget</vt:lpstr>
      <vt:lpstr>SFR</vt:lpstr>
      <vt:lpstr>SFR Instructions</vt:lpstr>
      <vt:lpstr>Advance Request Form</vt:lpstr>
      <vt:lpstr>'Advance Request Form'!Print_Area</vt:lpstr>
      <vt:lpstr>'Planning Budget'!Print_Area</vt:lpstr>
      <vt:lpstr>SFR!Print_Area</vt:lpstr>
      <vt:lpstr>'SFR Instructions'!Print_Area</vt:lpstr>
      <vt:lpstr>'Summary Budget'!Print_Area</vt:lpstr>
    </vt:vector>
  </TitlesOfParts>
  <Manager/>
  <Company>FHI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IDewulf</dc:creator>
  <cp:keywords/>
  <dc:description/>
  <cp:lastModifiedBy>Azza Sebai</cp:lastModifiedBy>
  <cp:revision/>
  <dcterms:created xsi:type="dcterms:W3CDTF">2002-11-11T20:30:30Z</dcterms:created>
  <dcterms:modified xsi:type="dcterms:W3CDTF">2018-12-13T09:17:35Z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105000.000000000</vt:lpwstr>
  </property>
  <property fmtid="{D5CDD505-2E9C-101B-9397-08002B2CF9AE}" pid="3" name="Document Type">
    <vt:lpwstr>FMM Manual</vt:lpwstr>
  </property>
  <property fmtid="{D5CDD505-2E9C-101B-9397-08002B2CF9AE}" pid="4" name="Topic Areas">
    <vt:lpwstr>Subagreement Materials</vt:lpwstr>
  </property>
  <property fmtid="{D5CDD505-2E9C-101B-9397-08002B2CF9AE}" pid="5" name="Topic Area">
    <vt:lpwstr>Field Management Resources</vt:lpwstr>
  </property>
  <property fmtid="{D5CDD505-2E9C-101B-9397-08002B2CF9AE}" pid="6" name="Purpose">
    <vt:lpwstr>Action</vt:lpwstr>
  </property>
  <property fmtid="{D5CDD505-2E9C-101B-9397-08002B2CF9AE}" pid="7" name="Action Item">
    <vt:lpwstr/>
  </property>
  <property fmtid="{D5CDD505-2E9C-101B-9397-08002B2CF9AE}" pid="8" name="_NewReviewCycle">
    <vt:lpwstr/>
  </property>
  <property fmtid="{D5CDD505-2E9C-101B-9397-08002B2CF9AE}" pid="9" name="ContentTypeId">
    <vt:lpwstr>0x010100F28EE738A90B44428762A87019CD6D7C</vt:lpwstr>
  </property>
</Properties>
</file>